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XTDocuments\SC\CLN\CCLN_NUM\CCLN_GITHUB\"/>
    </mc:Choice>
  </mc:AlternateContent>
  <xr:revisionPtr revIDLastSave="0" documentId="13_ncr:1_{64C36481-C99A-4D10-92B8-D9B0ADE37BA0}" xr6:coauthVersionLast="47" xr6:coauthVersionMax="47" xr10:uidLastSave="{00000000-0000-0000-0000-000000000000}"/>
  <bookViews>
    <workbookView xWindow="20370" yWindow="-120" windowWidth="21840" windowHeight="13140" activeTab="7" xr2:uid="{00000000-000D-0000-FFFF-FFFF00000000}"/>
  </bookViews>
  <sheets>
    <sheet name="IT" sheetId="1" r:id="rId1"/>
    <sheet name="DE" sheetId="8" r:id="rId2"/>
    <sheet name="ES" sheetId="9" r:id="rId3"/>
    <sheet name="FR" sheetId="10" r:id="rId4"/>
    <sheet name="JA" sheetId="11" r:id="rId5"/>
    <sheet name="KR" sheetId="12" r:id="rId6"/>
    <sheet name="UK" sheetId="14" r:id="rId7"/>
    <sheet name="US" sheetId="15" r:id="rId8"/>
    <sheet name="S3_CO2" sheetId="16" r:id="rId9"/>
    <sheet name="C_su_L" sheetId="17" r:id="rId10"/>
    <sheet name="L_su_C" sheetId="18" r:id="rId11"/>
    <sheet name="S1A" sheetId="19" r:id="rId12"/>
    <sheet name="S1B" sheetId="20" r:id="rId13"/>
    <sheet name="S2" sheetId="21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P12" i="15" l="1"/>
  <c r="BP12" i="14"/>
  <c r="BP12" i="10"/>
  <c r="BP12" i="9"/>
  <c r="BQ23" i="1"/>
  <c r="AK12" i="8"/>
  <c r="AL5" i="8"/>
  <c r="BQ5" i="15"/>
  <c r="BQ5" i="14"/>
  <c r="BQ5" i="10"/>
  <c r="BQ5" i="9"/>
  <c r="BQ12" i="1"/>
  <c r="D12" i="14"/>
  <c r="E12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T12" i="14"/>
  <c r="U12" i="14"/>
  <c r="V12" i="14"/>
  <c r="W12" i="14"/>
  <c r="X12" i="14"/>
  <c r="Y12" i="14"/>
  <c r="Z12" i="14"/>
  <c r="AA12" i="14"/>
  <c r="AB12" i="14"/>
  <c r="AC12" i="14"/>
  <c r="AD12" i="14"/>
  <c r="AE12" i="14"/>
  <c r="AF12" i="14"/>
  <c r="AG12" i="14"/>
  <c r="AH12" i="14"/>
  <c r="AI12" i="14"/>
  <c r="AJ12" i="14"/>
  <c r="AK12" i="14"/>
  <c r="AL12" i="14"/>
  <c r="AM12" i="14"/>
  <c r="AN12" i="14"/>
  <c r="AO12" i="14"/>
  <c r="AP12" i="14"/>
  <c r="AQ12" i="14"/>
  <c r="AR12" i="14"/>
  <c r="AS12" i="14"/>
  <c r="AT12" i="14"/>
  <c r="AU12" i="14"/>
  <c r="AV12" i="14"/>
  <c r="AW12" i="14"/>
  <c r="AX12" i="14"/>
  <c r="AY12" i="14"/>
  <c r="AZ12" i="14"/>
  <c r="BA12" i="14"/>
  <c r="BB12" i="14"/>
  <c r="BC12" i="14"/>
  <c r="BD12" i="14"/>
  <c r="BE12" i="14"/>
  <c r="BF12" i="14"/>
  <c r="BG12" i="14"/>
  <c r="BH12" i="14"/>
  <c r="BI12" i="14"/>
  <c r="BJ12" i="14"/>
  <c r="BK12" i="14"/>
  <c r="BL12" i="14"/>
  <c r="BM12" i="14"/>
  <c r="BN12" i="14"/>
  <c r="BO12" i="14"/>
  <c r="C12" i="14"/>
  <c r="D3" i="16"/>
  <c r="E3" i="16"/>
  <c r="F3" i="16"/>
  <c r="G3" i="16"/>
  <c r="H3" i="16"/>
  <c r="I3" i="16"/>
  <c r="J3" i="16"/>
  <c r="K3" i="16"/>
  <c r="L3" i="16"/>
  <c r="M3" i="16"/>
  <c r="N3" i="16"/>
  <c r="O3" i="16"/>
  <c r="P3" i="16"/>
  <c r="Q3" i="16"/>
  <c r="R3" i="16"/>
  <c r="S3" i="16"/>
  <c r="T3" i="16"/>
  <c r="U3" i="16"/>
  <c r="V3" i="16"/>
  <c r="W3" i="16"/>
  <c r="X3" i="16"/>
  <c r="Y3" i="16"/>
  <c r="Z3" i="16"/>
  <c r="AA3" i="16"/>
  <c r="AB3" i="16"/>
  <c r="AC3" i="16"/>
  <c r="AD3" i="16"/>
  <c r="AE3" i="16"/>
  <c r="AF3" i="16"/>
  <c r="AG3" i="16"/>
  <c r="AH3" i="16"/>
  <c r="AI3" i="16"/>
  <c r="AJ3" i="16"/>
  <c r="AK3" i="16"/>
  <c r="AL3" i="16"/>
  <c r="AM3" i="16"/>
  <c r="AN3" i="16"/>
  <c r="AO3" i="16"/>
  <c r="AP3" i="16"/>
  <c r="AQ3" i="16"/>
  <c r="AR3" i="16"/>
  <c r="AS3" i="16"/>
  <c r="AT3" i="16"/>
  <c r="AU3" i="16"/>
  <c r="AV3" i="16"/>
  <c r="AW3" i="16"/>
  <c r="AX3" i="16"/>
  <c r="AY3" i="16"/>
  <c r="AZ3" i="16"/>
  <c r="BA3" i="16"/>
  <c r="BB3" i="16"/>
  <c r="BC3" i="16"/>
  <c r="BD3" i="16"/>
  <c r="BE3" i="16"/>
  <c r="BF3" i="16"/>
  <c r="BG3" i="16"/>
  <c r="BH3" i="16"/>
  <c r="BI3" i="16"/>
  <c r="BJ3" i="16"/>
  <c r="BK3" i="16"/>
  <c r="BL3" i="16"/>
  <c r="BM3" i="16"/>
  <c r="BN3" i="16"/>
  <c r="BO3" i="16"/>
  <c r="BP3" i="16"/>
  <c r="C3" i="16"/>
  <c r="D12" i="15"/>
  <c r="E12" i="15"/>
  <c r="F12" i="15"/>
  <c r="G12" i="15"/>
  <c r="H12" i="15"/>
  <c r="I12" i="15"/>
  <c r="J12" i="15"/>
  <c r="K12" i="15"/>
  <c r="L12" i="15"/>
  <c r="M12" i="15"/>
  <c r="N12" i="15"/>
  <c r="O12" i="15"/>
  <c r="P12" i="15"/>
  <c r="Q12" i="15"/>
  <c r="R12" i="15"/>
  <c r="S12" i="15"/>
  <c r="T12" i="15"/>
  <c r="U12" i="15"/>
  <c r="V12" i="15"/>
  <c r="W12" i="15"/>
  <c r="X12" i="15"/>
  <c r="Y12" i="15"/>
  <c r="Z12" i="15"/>
  <c r="AA12" i="15"/>
  <c r="AB12" i="15"/>
  <c r="AC12" i="15"/>
  <c r="AD12" i="15"/>
  <c r="AE12" i="15"/>
  <c r="AF12" i="15"/>
  <c r="AG12" i="15"/>
  <c r="AH12" i="15"/>
  <c r="AI12" i="15"/>
  <c r="AJ12" i="15"/>
  <c r="AK12" i="15"/>
  <c r="AL12" i="15"/>
  <c r="AM12" i="15"/>
  <c r="AN12" i="15"/>
  <c r="AO12" i="15"/>
  <c r="AP12" i="15"/>
  <c r="AQ12" i="15"/>
  <c r="AR12" i="15"/>
  <c r="AS12" i="15"/>
  <c r="AT12" i="15"/>
  <c r="AU12" i="15"/>
  <c r="AV12" i="15"/>
  <c r="AW12" i="15"/>
  <c r="AX12" i="15"/>
  <c r="AY12" i="15"/>
  <c r="AZ12" i="15"/>
  <c r="BA12" i="15"/>
  <c r="BB12" i="15"/>
  <c r="BC12" i="15"/>
  <c r="BD12" i="15"/>
  <c r="BE12" i="15"/>
  <c r="BF12" i="15"/>
  <c r="BG12" i="15"/>
  <c r="BH12" i="15"/>
  <c r="BI12" i="15"/>
  <c r="BJ12" i="15"/>
  <c r="BK12" i="15"/>
  <c r="BL12" i="15"/>
  <c r="BM12" i="15"/>
  <c r="BN12" i="15"/>
  <c r="BO12" i="15"/>
  <c r="C12" i="15"/>
  <c r="Y7" i="15"/>
  <c r="Y10" i="15" s="1"/>
  <c r="AO7" i="15"/>
  <c r="AO10" i="15" s="1"/>
  <c r="AT7" i="15"/>
  <c r="AT10" i="15" s="1"/>
  <c r="BE7" i="15"/>
  <c r="BE10" i="15" s="1"/>
  <c r="BJ7" i="15"/>
  <c r="BJ10" i="15" s="1"/>
  <c r="BO7" i="15"/>
  <c r="BO10" i="15" s="1"/>
  <c r="V8" i="15"/>
  <c r="AD8" i="15"/>
  <c r="BB8" i="15"/>
  <c r="BJ8" i="15"/>
  <c r="C6" i="15"/>
  <c r="C7" i="15" s="1"/>
  <c r="C10" i="15" s="1"/>
  <c r="D5" i="15"/>
  <c r="D8" i="15" s="1"/>
  <c r="E5" i="15"/>
  <c r="E8" i="15" s="1"/>
  <c r="F5" i="15"/>
  <c r="F8" i="15" s="1"/>
  <c r="G5" i="15"/>
  <c r="H5" i="15"/>
  <c r="H8" i="15" s="1"/>
  <c r="I5" i="15"/>
  <c r="J5" i="15"/>
  <c r="J8" i="15" s="1"/>
  <c r="K5" i="15"/>
  <c r="L5" i="15"/>
  <c r="L8" i="15" s="1"/>
  <c r="M5" i="15"/>
  <c r="M8" i="15" s="1"/>
  <c r="N5" i="15"/>
  <c r="N8" i="15" s="1"/>
  <c r="O5" i="15"/>
  <c r="P5" i="15"/>
  <c r="P8" i="15" s="1"/>
  <c r="Q5" i="15"/>
  <c r="Q8" i="15" s="1"/>
  <c r="R5" i="15"/>
  <c r="R8" i="15" s="1"/>
  <c r="S5" i="15"/>
  <c r="T5" i="15"/>
  <c r="T8" i="15" s="1"/>
  <c r="U5" i="15"/>
  <c r="U8" i="15" s="1"/>
  <c r="V5" i="15"/>
  <c r="W5" i="15"/>
  <c r="X5" i="15"/>
  <c r="X8" i="15" s="1"/>
  <c r="Y5" i="15"/>
  <c r="Z5" i="15"/>
  <c r="Z8" i="15" s="1"/>
  <c r="AA5" i="15"/>
  <c r="AB5" i="15"/>
  <c r="AB8" i="15" s="1"/>
  <c r="AC5" i="15"/>
  <c r="AC8" i="15" s="1"/>
  <c r="AD5" i="15"/>
  <c r="AE5" i="15"/>
  <c r="AF5" i="15"/>
  <c r="AF8" i="15" s="1"/>
  <c r="AG5" i="15"/>
  <c r="AG8" i="15" s="1"/>
  <c r="AH5" i="15"/>
  <c r="AH8" i="15" s="1"/>
  <c r="AI5" i="15"/>
  <c r="AJ5" i="15"/>
  <c r="AJ8" i="15" s="1"/>
  <c r="AK5" i="15"/>
  <c r="AK8" i="15" s="1"/>
  <c r="AL5" i="15"/>
  <c r="AL8" i="15" s="1"/>
  <c r="AM5" i="15"/>
  <c r="AN5" i="15"/>
  <c r="AN8" i="15" s="1"/>
  <c r="AO5" i="15"/>
  <c r="AP5" i="15"/>
  <c r="AP8" i="15" s="1"/>
  <c r="AQ5" i="15"/>
  <c r="AR5" i="15"/>
  <c r="AR8" i="15" s="1"/>
  <c r="AS5" i="15"/>
  <c r="AS8" i="15" s="1"/>
  <c r="AT5" i="15"/>
  <c r="AT8" i="15" s="1"/>
  <c r="AU5" i="15"/>
  <c r="AV5" i="15"/>
  <c r="AV8" i="15" s="1"/>
  <c r="AW5" i="15"/>
  <c r="AW8" i="15" s="1"/>
  <c r="AX5" i="15"/>
  <c r="AX8" i="15" s="1"/>
  <c r="AY5" i="15"/>
  <c r="AZ5" i="15"/>
  <c r="AZ8" i="15" s="1"/>
  <c r="BA5" i="15"/>
  <c r="BA8" i="15" s="1"/>
  <c r="BB5" i="15"/>
  <c r="BC5" i="15"/>
  <c r="BD5" i="15"/>
  <c r="BD8" i="15" s="1"/>
  <c r="BE5" i="15"/>
  <c r="BF5" i="15"/>
  <c r="BF8" i="15" s="1"/>
  <c r="BG5" i="15"/>
  <c r="BH5" i="15"/>
  <c r="BH8" i="15" s="1"/>
  <c r="BI5" i="15"/>
  <c r="BI8" i="15" s="1"/>
  <c r="BJ5" i="15"/>
  <c r="BK5" i="15"/>
  <c r="BL5" i="15"/>
  <c r="BL8" i="15" s="1"/>
  <c r="BM5" i="15"/>
  <c r="BM8" i="15" s="1"/>
  <c r="BN5" i="15"/>
  <c r="BN8" i="15" s="1"/>
  <c r="BO5" i="15"/>
  <c r="BP5" i="15"/>
  <c r="BP8" i="15" s="1"/>
  <c r="BR5" i="15"/>
  <c r="BR8" i="15" s="1"/>
  <c r="BS5" i="15"/>
  <c r="BS8" i="15" s="1"/>
  <c r="C5" i="15"/>
  <c r="C8" i="15" s="1"/>
  <c r="D6" i="15"/>
  <c r="D7" i="15" s="1"/>
  <c r="D10" i="15" s="1"/>
  <c r="E6" i="15"/>
  <c r="E7" i="15" s="1"/>
  <c r="E10" i="15" s="1"/>
  <c r="F6" i="15"/>
  <c r="F7" i="15" s="1"/>
  <c r="F10" i="15" s="1"/>
  <c r="G6" i="15"/>
  <c r="G7" i="15" s="1"/>
  <c r="G10" i="15" s="1"/>
  <c r="H6" i="15"/>
  <c r="H7" i="15" s="1"/>
  <c r="H10" i="15" s="1"/>
  <c r="I6" i="15"/>
  <c r="I7" i="15" s="1"/>
  <c r="I10" i="15" s="1"/>
  <c r="J6" i="15"/>
  <c r="J7" i="15" s="1"/>
  <c r="J10" i="15" s="1"/>
  <c r="K6" i="15"/>
  <c r="K7" i="15" s="1"/>
  <c r="K10" i="15" s="1"/>
  <c r="L6" i="15"/>
  <c r="L7" i="15" s="1"/>
  <c r="L10" i="15" s="1"/>
  <c r="M6" i="15"/>
  <c r="M7" i="15" s="1"/>
  <c r="M10" i="15" s="1"/>
  <c r="N6" i="15"/>
  <c r="N7" i="15" s="1"/>
  <c r="N10" i="15" s="1"/>
  <c r="O6" i="15"/>
  <c r="O7" i="15" s="1"/>
  <c r="O10" i="15" s="1"/>
  <c r="P6" i="15"/>
  <c r="P7" i="15" s="1"/>
  <c r="P10" i="15" s="1"/>
  <c r="Q6" i="15"/>
  <c r="Q7" i="15" s="1"/>
  <c r="Q10" i="15" s="1"/>
  <c r="R6" i="15"/>
  <c r="R7" i="15" s="1"/>
  <c r="R10" i="15" s="1"/>
  <c r="S6" i="15"/>
  <c r="S7" i="15" s="1"/>
  <c r="S10" i="15" s="1"/>
  <c r="T6" i="15"/>
  <c r="T7" i="15" s="1"/>
  <c r="T10" i="15" s="1"/>
  <c r="U6" i="15"/>
  <c r="U7" i="15" s="1"/>
  <c r="U10" i="15" s="1"/>
  <c r="V6" i="15"/>
  <c r="V7" i="15" s="1"/>
  <c r="V10" i="15" s="1"/>
  <c r="W6" i="15"/>
  <c r="W7" i="15" s="1"/>
  <c r="W10" i="15" s="1"/>
  <c r="X6" i="15"/>
  <c r="X7" i="15" s="1"/>
  <c r="X10" i="15" s="1"/>
  <c r="Y6" i="15"/>
  <c r="Z6" i="15"/>
  <c r="Z7" i="15" s="1"/>
  <c r="Z10" i="15" s="1"/>
  <c r="AA6" i="15"/>
  <c r="AA7" i="15" s="1"/>
  <c r="AA10" i="15" s="1"/>
  <c r="AB6" i="15"/>
  <c r="AB7" i="15" s="1"/>
  <c r="AB10" i="15" s="1"/>
  <c r="AC6" i="15"/>
  <c r="AC7" i="15" s="1"/>
  <c r="AC10" i="15" s="1"/>
  <c r="AD6" i="15"/>
  <c r="AD7" i="15" s="1"/>
  <c r="AD10" i="15" s="1"/>
  <c r="AE6" i="15"/>
  <c r="AE7" i="15" s="1"/>
  <c r="AE10" i="15" s="1"/>
  <c r="AF6" i="15"/>
  <c r="AF7" i="15" s="1"/>
  <c r="AF10" i="15" s="1"/>
  <c r="AG6" i="15"/>
  <c r="AG7" i="15" s="1"/>
  <c r="AG10" i="15" s="1"/>
  <c r="AH6" i="15"/>
  <c r="AH7" i="15" s="1"/>
  <c r="AH10" i="15" s="1"/>
  <c r="AI6" i="15"/>
  <c r="AI7" i="15" s="1"/>
  <c r="AI10" i="15" s="1"/>
  <c r="AJ6" i="15"/>
  <c r="AJ7" i="15" s="1"/>
  <c r="AJ10" i="15" s="1"/>
  <c r="AK6" i="15"/>
  <c r="AK7" i="15" s="1"/>
  <c r="AK10" i="15" s="1"/>
  <c r="AL6" i="15"/>
  <c r="AL7" i="15" s="1"/>
  <c r="AL10" i="15" s="1"/>
  <c r="AM6" i="15"/>
  <c r="AM7" i="15" s="1"/>
  <c r="AM10" i="15" s="1"/>
  <c r="AN6" i="15"/>
  <c r="AN7" i="15" s="1"/>
  <c r="AN10" i="15" s="1"/>
  <c r="AO6" i="15"/>
  <c r="AP6" i="15"/>
  <c r="AP7" i="15" s="1"/>
  <c r="AP10" i="15" s="1"/>
  <c r="AQ6" i="15"/>
  <c r="AQ7" i="15" s="1"/>
  <c r="AQ10" i="15" s="1"/>
  <c r="AR6" i="15"/>
  <c r="AR7" i="15" s="1"/>
  <c r="AR10" i="15" s="1"/>
  <c r="AS6" i="15"/>
  <c r="AS7" i="15" s="1"/>
  <c r="AS10" i="15" s="1"/>
  <c r="AT6" i="15"/>
  <c r="AU6" i="15"/>
  <c r="AU7" i="15" s="1"/>
  <c r="AU10" i="15" s="1"/>
  <c r="AV6" i="15"/>
  <c r="AV7" i="15" s="1"/>
  <c r="AV10" i="15" s="1"/>
  <c r="AW6" i="15"/>
  <c r="AW7" i="15" s="1"/>
  <c r="AW10" i="15" s="1"/>
  <c r="AX6" i="15"/>
  <c r="AX7" i="15" s="1"/>
  <c r="AX10" i="15" s="1"/>
  <c r="AY6" i="15"/>
  <c r="AY7" i="15" s="1"/>
  <c r="AY10" i="15" s="1"/>
  <c r="AZ6" i="15"/>
  <c r="AZ7" i="15" s="1"/>
  <c r="AZ10" i="15" s="1"/>
  <c r="BA6" i="15"/>
  <c r="BA7" i="15" s="1"/>
  <c r="BA10" i="15" s="1"/>
  <c r="BB6" i="15"/>
  <c r="BB7" i="15" s="1"/>
  <c r="BB10" i="15" s="1"/>
  <c r="BC6" i="15"/>
  <c r="BC7" i="15" s="1"/>
  <c r="BC10" i="15" s="1"/>
  <c r="BD6" i="15"/>
  <c r="BD7" i="15" s="1"/>
  <c r="BD10" i="15" s="1"/>
  <c r="BE6" i="15"/>
  <c r="BF6" i="15"/>
  <c r="BF7" i="15" s="1"/>
  <c r="BF10" i="15" s="1"/>
  <c r="BG6" i="15"/>
  <c r="BG7" i="15" s="1"/>
  <c r="BG10" i="15" s="1"/>
  <c r="BH6" i="15"/>
  <c r="BH7" i="15" s="1"/>
  <c r="BH10" i="15" s="1"/>
  <c r="BI6" i="15"/>
  <c r="BI7" i="15" s="1"/>
  <c r="BI10" i="15" s="1"/>
  <c r="BJ6" i="15"/>
  <c r="BK6" i="15"/>
  <c r="BK7" i="15" s="1"/>
  <c r="BK10" i="15" s="1"/>
  <c r="BL6" i="15"/>
  <c r="BL7" i="15" s="1"/>
  <c r="BL10" i="15" s="1"/>
  <c r="BM6" i="15"/>
  <c r="BM7" i="15" s="1"/>
  <c r="BM10" i="15" s="1"/>
  <c r="BN6" i="15"/>
  <c r="BN7" i="15" s="1"/>
  <c r="BN10" i="15" s="1"/>
  <c r="BO6" i="15"/>
  <c r="BP6" i="15"/>
  <c r="BP7" i="15" s="1"/>
  <c r="BP10" i="15" s="1"/>
  <c r="BR6" i="15"/>
  <c r="BR7" i="15" s="1"/>
  <c r="BR10" i="15" s="1"/>
  <c r="BS6" i="15"/>
  <c r="BS7" i="15" s="1"/>
  <c r="BS10" i="15" s="1"/>
  <c r="D5" i="14"/>
  <c r="D8" i="14" s="1"/>
  <c r="E5" i="14"/>
  <c r="E8" i="14" s="1"/>
  <c r="F5" i="14"/>
  <c r="F8" i="14" s="1"/>
  <c r="G5" i="14"/>
  <c r="G8" i="14" s="1"/>
  <c r="H5" i="14"/>
  <c r="H8" i="14" s="1"/>
  <c r="I5" i="14"/>
  <c r="I8" i="14" s="1"/>
  <c r="J5" i="14"/>
  <c r="J8" i="14" s="1"/>
  <c r="K5" i="14"/>
  <c r="K8" i="14" s="1"/>
  <c r="L5" i="14"/>
  <c r="L8" i="14" s="1"/>
  <c r="M5" i="14"/>
  <c r="M8" i="14" s="1"/>
  <c r="N5" i="14"/>
  <c r="N8" i="14" s="1"/>
  <c r="O5" i="14"/>
  <c r="O8" i="14" s="1"/>
  <c r="P5" i="14"/>
  <c r="P8" i="14" s="1"/>
  <c r="Q5" i="14"/>
  <c r="Q8" i="14" s="1"/>
  <c r="R5" i="14"/>
  <c r="R8" i="14" s="1"/>
  <c r="S5" i="14"/>
  <c r="S8" i="14" s="1"/>
  <c r="T5" i="14"/>
  <c r="T8" i="14" s="1"/>
  <c r="U5" i="14"/>
  <c r="U8" i="14" s="1"/>
  <c r="V5" i="14"/>
  <c r="V8" i="14" s="1"/>
  <c r="W5" i="14"/>
  <c r="W8" i="14" s="1"/>
  <c r="X5" i="14"/>
  <c r="X8" i="14" s="1"/>
  <c r="Y5" i="14"/>
  <c r="Y8" i="14" s="1"/>
  <c r="Z5" i="14"/>
  <c r="Z8" i="14" s="1"/>
  <c r="AA5" i="14"/>
  <c r="AA8" i="14" s="1"/>
  <c r="AB5" i="14"/>
  <c r="AB8" i="14" s="1"/>
  <c r="AC5" i="14"/>
  <c r="AC8" i="14" s="1"/>
  <c r="AD5" i="14"/>
  <c r="AD8" i="14" s="1"/>
  <c r="AE5" i="14"/>
  <c r="AE8" i="14" s="1"/>
  <c r="AF5" i="14"/>
  <c r="AF8" i="14" s="1"/>
  <c r="AG5" i="14"/>
  <c r="AG8" i="14" s="1"/>
  <c r="AH5" i="14"/>
  <c r="AH8" i="14" s="1"/>
  <c r="AI5" i="14"/>
  <c r="AI8" i="14" s="1"/>
  <c r="AJ5" i="14"/>
  <c r="AJ8" i="14" s="1"/>
  <c r="AK5" i="14"/>
  <c r="AK8" i="14" s="1"/>
  <c r="AL5" i="14"/>
  <c r="AL8" i="14" s="1"/>
  <c r="AM5" i="14"/>
  <c r="AM8" i="14" s="1"/>
  <c r="AN5" i="14"/>
  <c r="AN8" i="14" s="1"/>
  <c r="AO5" i="14"/>
  <c r="AO8" i="14" s="1"/>
  <c r="AP5" i="14"/>
  <c r="AP8" i="14" s="1"/>
  <c r="AQ5" i="14"/>
  <c r="AQ8" i="14" s="1"/>
  <c r="AR5" i="14"/>
  <c r="AR8" i="14" s="1"/>
  <c r="AS5" i="14"/>
  <c r="AS8" i="14" s="1"/>
  <c r="AT5" i="14"/>
  <c r="AT8" i="14" s="1"/>
  <c r="AU5" i="14"/>
  <c r="AU8" i="14" s="1"/>
  <c r="AV5" i="14"/>
  <c r="AV8" i="14" s="1"/>
  <c r="AW5" i="14"/>
  <c r="AW8" i="14" s="1"/>
  <c r="AX5" i="14"/>
  <c r="AX8" i="14" s="1"/>
  <c r="AY5" i="14"/>
  <c r="AY8" i="14" s="1"/>
  <c r="AZ5" i="14"/>
  <c r="AZ8" i="14" s="1"/>
  <c r="BA5" i="14"/>
  <c r="BA8" i="14" s="1"/>
  <c r="BB5" i="14"/>
  <c r="BB8" i="14" s="1"/>
  <c r="BC5" i="14"/>
  <c r="BC8" i="14" s="1"/>
  <c r="BD5" i="14"/>
  <c r="BD8" i="14" s="1"/>
  <c r="BE5" i="14"/>
  <c r="BE8" i="14" s="1"/>
  <c r="BF5" i="14"/>
  <c r="BF8" i="14" s="1"/>
  <c r="BG5" i="14"/>
  <c r="BG8" i="14" s="1"/>
  <c r="BH5" i="14"/>
  <c r="BH8" i="14" s="1"/>
  <c r="BI5" i="14"/>
  <c r="BI8" i="14" s="1"/>
  <c r="BJ5" i="14"/>
  <c r="BJ8" i="14" s="1"/>
  <c r="BK5" i="14"/>
  <c r="BK8" i="14" s="1"/>
  <c r="BL5" i="14"/>
  <c r="BL8" i="14" s="1"/>
  <c r="BM5" i="14"/>
  <c r="BM8" i="14" s="1"/>
  <c r="BN5" i="14"/>
  <c r="BN8" i="14" s="1"/>
  <c r="BO5" i="14"/>
  <c r="BO8" i="14" s="1"/>
  <c r="BP5" i="14"/>
  <c r="BR5" i="14"/>
  <c r="BS5" i="14"/>
  <c r="C5" i="14"/>
  <c r="C8" i="14" s="1"/>
  <c r="D6" i="14"/>
  <c r="D7" i="14" s="1"/>
  <c r="D10" i="14" s="1"/>
  <c r="E6" i="14"/>
  <c r="E7" i="14" s="1"/>
  <c r="E10" i="14" s="1"/>
  <c r="F6" i="14"/>
  <c r="F7" i="14" s="1"/>
  <c r="F10" i="14" s="1"/>
  <c r="G6" i="14"/>
  <c r="G7" i="14" s="1"/>
  <c r="G10" i="14" s="1"/>
  <c r="H6" i="14"/>
  <c r="H7" i="14" s="1"/>
  <c r="H10" i="14" s="1"/>
  <c r="I6" i="14"/>
  <c r="I7" i="14" s="1"/>
  <c r="I10" i="14" s="1"/>
  <c r="J6" i="14"/>
  <c r="J7" i="14" s="1"/>
  <c r="J10" i="14" s="1"/>
  <c r="K6" i="14"/>
  <c r="K7" i="14" s="1"/>
  <c r="K10" i="14" s="1"/>
  <c r="L6" i="14"/>
  <c r="L7" i="14" s="1"/>
  <c r="L10" i="14" s="1"/>
  <c r="M6" i="14"/>
  <c r="M7" i="14" s="1"/>
  <c r="M10" i="14" s="1"/>
  <c r="N6" i="14"/>
  <c r="N7" i="14" s="1"/>
  <c r="N10" i="14" s="1"/>
  <c r="O6" i="14"/>
  <c r="O7" i="14" s="1"/>
  <c r="O10" i="14" s="1"/>
  <c r="P6" i="14"/>
  <c r="P7" i="14" s="1"/>
  <c r="P10" i="14" s="1"/>
  <c r="Q6" i="14"/>
  <c r="Q7" i="14" s="1"/>
  <c r="Q10" i="14" s="1"/>
  <c r="R6" i="14"/>
  <c r="R7" i="14" s="1"/>
  <c r="R10" i="14" s="1"/>
  <c r="S6" i="14"/>
  <c r="S7" i="14" s="1"/>
  <c r="S10" i="14" s="1"/>
  <c r="T6" i="14"/>
  <c r="T7" i="14" s="1"/>
  <c r="T10" i="14" s="1"/>
  <c r="U6" i="14"/>
  <c r="U7" i="14" s="1"/>
  <c r="U10" i="14" s="1"/>
  <c r="V6" i="14"/>
  <c r="V7" i="14" s="1"/>
  <c r="V10" i="14" s="1"/>
  <c r="W6" i="14"/>
  <c r="W7" i="14" s="1"/>
  <c r="W10" i="14" s="1"/>
  <c r="X6" i="14"/>
  <c r="X7" i="14" s="1"/>
  <c r="X10" i="14" s="1"/>
  <c r="Y6" i="14"/>
  <c r="Y7" i="14" s="1"/>
  <c r="Y10" i="14" s="1"/>
  <c r="Z6" i="14"/>
  <c r="Z7" i="14" s="1"/>
  <c r="Z10" i="14" s="1"/>
  <c r="AA6" i="14"/>
  <c r="AA7" i="14" s="1"/>
  <c r="AA10" i="14" s="1"/>
  <c r="AB6" i="14"/>
  <c r="AB7" i="14" s="1"/>
  <c r="AB10" i="14" s="1"/>
  <c r="AC6" i="14"/>
  <c r="AC7" i="14" s="1"/>
  <c r="AC10" i="14" s="1"/>
  <c r="AD6" i="14"/>
  <c r="AD7" i="14" s="1"/>
  <c r="AD10" i="14" s="1"/>
  <c r="AE6" i="14"/>
  <c r="AE7" i="14" s="1"/>
  <c r="AE10" i="14" s="1"/>
  <c r="AF6" i="14"/>
  <c r="AF7" i="14" s="1"/>
  <c r="AF10" i="14" s="1"/>
  <c r="AG6" i="14"/>
  <c r="AG7" i="14" s="1"/>
  <c r="AG10" i="14" s="1"/>
  <c r="AH6" i="14"/>
  <c r="AH7" i="14" s="1"/>
  <c r="AH10" i="14" s="1"/>
  <c r="AI6" i="14"/>
  <c r="AI7" i="14" s="1"/>
  <c r="AI10" i="14" s="1"/>
  <c r="AJ6" i="14"/>
  <c r="AJ7" i="14" s="1"/>
  <c r="AJ10" i="14" s="1"/>
  <c r="AK6" i="14"/>
  <c r="AK7" i="14" s="1"/>
  <c r="AK10" i="14" s="1"/>
  <c r="AL6" i="14"/>
  <c r="AL7" i="14" s="1"/>
  <c r="AL10" i="14" s="1"/>
  <c r="AM6" i="14"/>
  <c r="AM7" i="14" s="1"/>
  <c r="AM10" i="14" s="1"/>
  <c r="AN6" i="14"/>
  <c r="AN7" i="14" s="1"/>
  <c r="AN10" i="14" s="1"/>
  <c r="AO6" i="14"/>
  <c r="AO7" i="14" s="1"/>
  <c r="AO10" i="14" s="1"/>
  <c r="AP6" i="14"/>
  <c r="AP7" i="14" s="1"/>
  <c r="AP10" i="14" s="1"/>
  <c r="AQ6" i="14"/>
  <c r="AQ7" i="14" s="1"/>
  <c r="AQ10" i="14" s="1"/>
  <c r="AR6" i="14"/>
  <c r="AR7" i="14" s="1"/>
  <c r="AR10" i="14" s="1"/>
  <c r="AS6" i="14"/>
  <c r="AS7" i="14" s="1"/>
  <c r="AS10" i="14" s="1"/>
  <c r="AT6" i="14"/>
  <c r="AT7" i="14" s="1"/>
  <c r="AT10" i="14" s="1"/>
  <c r="AU6" i="14"/>
  <c r="AU7" i="14" s="1"/>
  <c r="AU10" i="14" s="1"/>
  <c r="AV6" i="14"/>
  <c r="AV7" i="14" s="1"/>
  <c r="AV10" i="14" s="1"/>
  <c r="AW6" i="14"/>
  <c r="AW7" i="14" s="1"/>
  <c r="AW10" i="14" s="1"/>
  <c r="AX6" i="14"/>
  <c r="AX7" i="14" s="1"/>
  <c r="AX10" i="14" s="1"/>
  <c r="AY6" i="14"/>
  <c r="AY7" i="14" s="1"/>
  <c r="AY10" i="14" s="1"/>
  <c r="AZ6" i="14"/>
  <c r="AZ7" i="14" s="1"/>
  <c r="AZ10" i="14" s="1"/>
  <c r="BA6" i="14"/>
  <c r="BA7" i="14" s="1"/>
  <c r="BA10" i="14" s="1"/>
  <c r="BB6" i="14"/>
  <c r="BB7" i="14" s="1"/>
  <c r="BB10" i="14" s="1"/>
  <c r="BC6" i="14"/>
  <c r="BC7" i="14" s="1"/>
  <c r="BC10" i="14" s="1"/>
  <c r="BD6" i="14"/>
  <c r="BD7" i="14" s="1"/>
  <c r="BD10" i="14" s="1"/>
  <c r="BE6" i="14"/>
  <c r="BE7" i="14" s="1"/>
  <c r="BE10" i="14" s="1"/>
  <c r="BF6" i="14"/>
  <c r="BF7" i="14" s="1"/>
  <c r="BF10" i="14" s="1"/>
  <c r="BG6" i="14"/>
  <c r="BG7" i="14" s="1"/>
  <c r="BG10" i="14" s="1"/>
  <c r="BH6" i="14"/>
  <c r="BH7" i="14" s="1"/>
  <c r="BH10" i="14" s="1"/>
  <c r="BI6" i="14"/>
  <c r="BI7" i="14" s="1"/>
  <c r="BI10" i="14" s="1"/>
  <c r="BJ6" i="14"/>
  <c r="BJ7" i="14" s="1"/>
  <c r="BJ10" i="14" s="1"/>
  <c r="BK6" i="14"/>
  <c r="BK7" i="14" s="1"/>
  <c r="BK10" i="14" s="1"/>
  <c r="BL6" i="14"/>
  <c r="BL7" i="14" s="1"/>
  <c r="BL10" i="14" s="1"/>
  <c r="BM6" i="14"/>
  <c r="BM7" i="14" s="1"/>
  <c r="BM10" i="14" s="1"/>
  <c r="BN6" i="14"/>
  <c r="BN7" i="14" s="1"/>
  <c r="BN10" i="14" s="1"/>
  <c r="BO6" i="14"/>
  <c r="BO7" i="14" s="1"/>
  <c r="BO10" i="14" s="1"/>
  <c r="BP6" i="14"/>
  <c r="BP7" i="14" s="1"/>
  <c r="BR6" i="14"/>
  <c r="BS6" i="14"/>
  <c r="C6" i="14"/>
  <c r="BN8" i="12"/>
  <c r="BM8" i="12"/>
  <c r="BL8" i="12"/>
  <c r="BK8" i="12"/>
  <c r="BJ8" i="12"/>
  <c r="BI8" i="12"/>
  <c r="BH8" i="12"/>
  <c r="BG8" i="12"/>
  <c r="BF8" i="12"/>
  <c r="BE8" i="12"/>
  <c r="BD8" i="12"/>
  <c r="BC8" i="12"/>
  <c r="BB8" i="12"/>
  <c r="BA8" i="12"/>
  <c r="AZ8" i="12"/>
  <c r="AY8" i="12"/>
  <c r="AX8" i="12"/>
  <c r="AW8" i="12"/>
  <c r="AV8" i="12"/>
  <c r="AU8" i="12"/>
  <c r="AT8" i="12"/>
  <c r="AS8" i="12"/>
  <c r="AR8" i="12"/>
  <c r="AQ8" i="12"/>
  <c r="AP8" i="12"/>
  <c r="AO8" i="12"/>
  <c r="AN8" i="12"/>
  <c r="AM8" i="12"/>
  <c r="AL8" i="12"/>
  <c r="AK8" i="12"/>
  <c r="AJ8" i="12"/>
  <c r="AI8" i="12"/>
  <c r="AH8" i="12"/>
  <c r="AG8" i="12"/>
  <c r="AF8" i="12"/>
  <c r="AE8" i="12"/>
  <c r="AD8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BN5" i="12"/>
  <c r="BM5" i="12"/>
  <c r="BL5" i="12"/>
  <c r="BL7" i="12" s="1"/>
  <c r="BL6" i="12" s="1"/>
  <c r="BK5" i="12"/>
  <c r="BK7" i="12" s="1"/>
  <c r="BK6" i="12" s="1"/>
  <c r="BJ5" i="12"/>
  <c r="BI5" i="12"/>
  <c r="BH5" i="12"/>
  <c r="BH7" i="12" s="1"/>
  <c r="BH6" i="12" s="1"/>
  <c r="BG5" i="12"/>
  <c r="BG7" i="12" s="1"/>
  <c r="BG6" i="12" s="1"/>
  <c r="BF5" i="12"/>
  <c r="BE5" i="12"/>
  <c r="BD5" i="12"/>
  <c r="BD7" i="12" s="1"/>
  <c r="BD6" i="12" s="1"/>
  <c r="BC5" i="12"/>
  <c r="BC7" i="12" s="1"/>
  <c r="BC6" i="12" s="1"/>
  <c r="BB5" i="12"/>
  <c r="BA5" i="12"/>
  <c r="AZ5" i="12"/>
  <c r="AZ7" i="12" s="1"/>
  <c r="AZ6" i="12" s="1"/>
  <c r="AY5" i="12"/>
  <c r="AY7" i="12" s="1"/>
  <c r="AY6" i="12" s="1"/>
  <c r="AX5" i="12"/>
  <c r="AW5" i="12"/>
  <c r="AV5" i="12"/>
  <c r="AV7" i="12" s="1"/>
  <c r="AV6" i="12" s="1"/>
  <c r="AU5" i="12"/>
  <c r="AU7" i="12" s="1"/>
  <c r="AU6" i="12" s="1"/>
  <c r="AT5" i="12"/>
  <c r="AS5" i="12"/>
  <c r="AR5" i="12"/>
  <c r="AR7" i="12" s="1"/>
  <c r="AR6" i="12" s="1"/>
  <c r="AQ5" i="12"/>
  <c r="AQ7" i="12" s="1"/>
  <c r="AQ6" i="12" s="1"/>
  <c r="AP5" i="12"/>
  <c r="AO5" i="12"/>
  <c r="AN5" i="12"/>
  <c r="AN7" i="12" s="1"/>
  <c r="AN6" i="12" s="1"/>
  <c r="AM5" i="12"/>
  <c r="AM7" i="12" s="1"/>
  <c r="AM6" i="12" s="1"/>
  <c r="AL5" i="12"/>
  <c r="AK5" i="12"/>
  <c r="AJ5" i="12"/>
  <c r="AJ7" i="12" s="1"/>
  <c r="AJ6" i="12" s="1"/>
  <c r="AI5" i="12"/>
  <c r="AI7" i="12" s="1"/>
  <c r="AI6" i="12" s="1"/>
  <c r="AH5" i="12"/>
  <c r="AG5" i="12"/>
  <c r="AF5" i="12"/>
  <c r="AF7" i="12" s="1"/>
  <c r="AF6" i="12" s="1"/>
  <c r="AE5" i="12"/>
  <c r="AE7" i="12" s="1"/>
  <c r="AE6" i="12" s="1"/>
  <c r="AD5" i="12"/>
  <c r="AC5" i="12"/>
  <c r="AB5" i="12"/>
  <c r="AB7" i="12" s="1"/>
  <c r="AB6" i="12" s="1"/>
  <c r="AA5" i="12"/>
  <c r="AA7" i="12" s="1"/>
  <c r="AA6" i="12" s="1"/>
  <c r="Z5" i="12"/>
  <c r="Y5" i="12"/>
  <c r="X5" i="12"/>
  <c r="X7" i="12" s="1"/>
  <c r="X6" i="12" s="1"/>
  <c r="W5" i="12"/>
  <c r="W7" i="12" s="1"/>
  <c r="W6" i="12" s="1"/>
  <c r="V5" i="12"/>
  <c r="U5" i="12"/>
  <c r="T5" i="12"/>
  <c r="T7" i="12" s="1"/>
  <c r="T6" i="12" s="1"/>
  <c r="S5" i="12"/>
  <c r="S7" i="12" s="1"/>
  <c r="S6" i="12" s="1"/>
  <c r="R5" i="12"/>
  <c r="Q5" i="12"/>
  <c r="P5" i="12"/>
  <c r="P7" i="12" s="1"/>
  <c r="P6" i="12" s="1"/>
  <c r="O5" i="12"/>
  <c r="O7" i="12" s="1"/>
  <c r="O6" i="12" s="1"/>
  <c r="N5" i="12"/>
  <c r="M5" i="12"/>
  <c r="BO8" i="11"/>
  <c r="BN8" i="11"/>
  <c r="BM8" i="11"/>
  <c r="BL8" i="11"/>
  <c r="BK8" i="11"/>
  <c r="BJ8" i="11"/>
  <c r="BI8" i="11"/>
  <c r="BH8" i="11"/>
  <c r="BG8" i="11"/>
  <c r="BF8" i="11"/>
  <c r="BE8" i="11"/>
  <c r="BD8" i="11"/>
  <c r="BC8" i="11"/>
  <c r="BB8" i="11"/>
  <c r="BA8" i="11"/>
  <c r="AZ8" i="11"/>
  <c r="AY8" i="11"/>
  <c r="AX8" i="11"/>
  <c r="AW8" i="11"/>
  <c r="AV8" i="11"/>
  <c r="AU8" i="11"/>
  <c r="AT8" i="11"/>
  <c r="AS8" i="11"/>
  <c r="AR8" i="11"/>
  <c r="AQ8" i="11"/>
  <c r="AP8" i="11"/>
  <c r="AO8" i="11"/>
  <c r="AN8" i="11"/>
  <c r="AM8" i="11"/>
  <c r="AL8" i="11"/>
  <c r="AK8" i="11"/>
  <c r="AJ8" i="11"/>
  <c r="AI8" i="11"/>
  <c r="AH8" i="11"/>
  <c r="AG8" i="11"/>
  <c r="AF8" i="11"/>
  <c r="AE8" i="11"/>
  <c r="AD8" i="11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BR5" i="11"/>
  <c r="BQ5" i="11"/>
  <c r="BP5" i="11"/>
  <c r="BO5" i="11"/>
  <c r="BO7" i="11" s="1"/>
  <c r="BO6" i="11" s="1"/>
  <c r="BN5" i="11"/>
  <c r="BM5" i="11"/>
  <c r="BL5" i="11"/>
  <c r="BL7" i="11" s="1"/>
  <c r="BK5" i="11"/>
  <c r="BK7" i="11" s="1"/>
  <c r="BK6" i="11" s="1"/>
  <c r="BJ5" i="11"/>
  <c r="BI5" i="11"/>
  <c r="BH5" i="11"/>
  <c r="BH7" i="11" s="1"/>
  <c r="BG5" i="11"/>
  <c r="BG7" i="11" s="1"/>
  <c r="BG6" i="11" s="1"/>
  <c r="BF5" i="11"/>
  <c r="BE5" i="11"/>
  <c r="BD5" i="11"/>
  <c r="BC5" i="11"/>
  <c r="BC7" i="11" s="1"/>
  <c r="BC6" i="11" s="1"/>
  <c r="BB5" i="11"/>
  <c r="BA5" i="11"/>
  <c r="AZ5" i="11"/>
  <c r="AZ7" i="11" s="1"/>
  <c r="AY5" i="11"/>
  <c r="AY7" i="11" s="1"/>
  <c r="AY6" i="11" s="1"/>
  <c r="AX5" i="11"/>
  <c r="AW5" i="11"/>
  <c r="AV5" i="11"/>
  <c r="AV7" i="11" s="1"/>
  <c r="AU5" i="11"/>
  <c r="AU7" i="11" s="1"/>
  <c r="AU6" i="11" s="1"/>
  <c r="AT5" i="11"/>
  <c r="AS5" i="11"/>
  <c r="AR5" i="11"/>
  <c r="AQ5" i="11"/>
  <c r="AQ7" i="11" s="1"/>
  <c r="AQ6" i="11" s="1"/>
  <c r="AP5" i="11"/>
  <c r="AO5" i="11"/>
  <c r="AN5" i="11"/>
  <c r="AN7" i="11" s="1"/>
  <c r="AM5" i="11"/>
  <c r="AM7" i="11" s="1"/>
  <c r="AM6" i="11" s="1"/>
  <c r="AL5" i="11"/>
  <c r="AK5" i="11"/>
  <c r="AJ5" i="11"/>
  <c r="AI5" i="11"/>
  <c r="AI7" i="11" s="1"/>
  <c r="AI6" i="11" s="1"/>
  <c r="AH5" i="11"/>
  <c r="AG5" i="11"/>
  <c r="AF5" i="11"/>
  <c r="AF7" i="11" s="1"/>
  <c r="AE5" i="11"/>
  <c r="AE7" i="11" s="1"/>
  <c r="AE6" i="11" s="1"/>
  <c r="AD5" i="11"/>
  <c r="AC5" i="11"/>
  <c r="AB5" i="11"/>
  <c r="AA5" i="11"/>
  <c r="AA7" i="11" s="1"/>
  <c r="AA6" i="11" s="1"/>
  <c r="Z5" i="11"/>
  <c r="Y5" i="11"/>
  <c r="X5" i="11"/>
  <c r="W5" i="11"/>
  <c r="W7" i="11" s="1"/>
  <c r="W6" i="11" s="1"/>
  <c r="V5" i="11"/>
  <c r="U5" i="11"/>
  <c r="T5" i="11"/>
  <c r="T7" i="11" s="1"/>
  <c r="S5" i="11"/>
  <c r="S7" i="11" s="1"/>
  <c r="S6" i="11" s="1"/>
  <c r="R5" i="11"/>
  <c r="Q5" i="11"/>
  <c r="P5" i="11"/>
  <c r="O5" i="11"/>
  <c r="O7" i="11" s="1"/>
  <c r="O6" i="11" s="1"/>
  <c r="N5" i="11"/>
  <c r="M5" i="11"/>
  <c r="L5" i="11"/>
  <c r="L7" i="11" s="1"/>
  <c r="K5" i="11"/>
  <c r="K7" i="11" s="1"/>
  <c r="K6" i="11" s="1"/>
  <c r="J5" i="11"/>
  <c r="I5" i="11"/>
  <c r="H5" i="11"/>
  <c r="G5" i="11"/>
  <c r="G7" i="11" s="1"/>
  <c r="G6" i="11" s="1"/>
  <c r="F5" i="11"/>
  <c r="E5" i="11"/>
  <c r="D5" i="11"/>
  <c r="D7" i="11" s="1"/>
  <c r="C5" i="11"/>
  <c r="C7" i="11" s="1"/>
  <c r="C6" i="11" s="1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AG10" i="10"/>
  <c r="AH10" i="10"/>
  <c r="AI10" i="10"/>
  <c r="AJ10" i="10"/>
  <c r="AK10" i="10"/>
  <c r="AL10" i="10"/>
  <c r="AM10" i="10"/>
  <c r="AN10" i="10"/>
  <c r="AO10" i="10"/>
  <c r="AP10" i="10"/>
  <c r="AQ10" i="10"/>
  <c r="AR10" i="10"/>
  <c r="AS10" i="10"/>
  <c r="AT10" i="10"/>
  <c r="AU10" i="10"/>
  <c r="AV10" i="10"/>
  <c r="AW10" i="10"/>
  <c r="AX10" i="10"/>
  <c r="AY10" i="10"/>
  <c r="AZ10" i="10"/>
  <c r="BA10" i="10"/>
  <c r="BB10" i="10"/>
  <c r="BC10" i="10"/>
  <c r="BD10" i="10"/>
  <c r="BE10" i="10"/>
  <c r="BF10" i="10"/>
  <c r="BG10" i="10"/>
  <c r="BH10" i="10"/>
  <c r="BI10" i="10"/>
  <c r="BJ10" i="10"/>
  <c r="BK10" i="10"/>
  <c r="BL10" i="10"/>
  <c r="BM10" i="10"/>
  <c r="BN10" i="10"/>
  <c r="BO10" i="10"/>
  <c r="C10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BN12" i="10"/>
  <c r="BO12" i="10"/>
  <c r="C12" i="10"/>
  <c r="F7" i="10"/>
  <c r="G7" i="10"/>
  <c r="J7" i="10"/>
  <c r="K7" i="10"/>
  <c r="N7" i="10"/>
  <c r="O7" i="10"/>
  <c r="R7" i="10"/>
  <c r="S7" i="10"/>
  <c r="V7" i="10"/>
  <c r="W7" i="10"/>
  <c r="Z7" i="10"/>
  <c r="AA7" i="10"/>
  <c r="AD7" i="10"/>
  <c r="AE7" i="10"/>
  <c r="AH7" i="10"/>
  <c r="AI7" i="10"/>
  <c r="AL7" i="10"/>
  <c r="AM7" i="10"/>
  <c r="AP7" i="10"/>
  <c r="AQ7" i="10"/>
  <c r="AT7" i="10"/>
  <c r="AU7" i="10"/>
  <c r="AX7" i="10"/>
  <c r="AY7" i="10"/>
  <c r="BB7" i="10"/>
  <c r="BC7" i="10"/>
  <c r="BF7" i="10"/>
  <c r="BG7" i="10"/>
  <c r="BJ7" i="10"/>
  <c r="BK7" i="10"/>
  <c r="BN7" i="10"/>
  <c r="BO7" i="10"/>
  <c r="BS7" i="10"/>
  <c r="C7" i="10"/>
  <c r="O8" i="10"/>
  <c r="AE8" i="10"/>
  <c r="AU8" i="10"/>
  <c r="BK8" i="10"/>
  <c r="D6" i="10"/>
  <c r="D7" i="10" s="1"/>
  <c r="E6" i="10"/>
  <c r="E7" i="10" s="1"/>
  <c r="F6" i="10"/>
  <c r="G6" i="10"/>
  <c r="H6" i="10"/>
  <c r="H7" i="10" s="1"/>
  <c r="I6" i="10"/>
  <c r="I7" i="10" s="1"/>
  <c r="J6" i="10"/>
  <c r="K6" i="10"/>
  <c r="L6" i="10"/>
  <c r="L7" i="10" s="1"/>
  <c r="M6" i="10"/>
  <c r="M7" i="10" s="1"/>
  <c r="N6" i="10"/>
  <c r="O6" i="10"/>
  <c r="P6" i="10"/>
  <c r="P7" i="10" s="1"/>
  <c r="Q6" i="10"/>
  <c r="Q7" i="10" s="1"/>
  <c r="R6" i="10"/>
  <c r="S6" i="10"/>
  <c r="T6" i="10"/>
  <c r="T7" i="10" s="1"/>
  <c r="U6" i="10"/>
  <c r="U7" i="10" s="1"/>
  <c r="V6" i="10"/>
  <c r="W6" i="10"/>
  <c r="X6" i="10"/>
  <c r="X7" i="10" s="1"/>
  <c r="Y6" i="10"/>
  <c r="Y7" i="10" s="1"/>
  <c r="Z6" i="10"/>
  <c r="AA6" i="10"/>
  <c r="AB6" i="10"/>
  <c r="AB7" i="10" s="1"/>
  <c r="AC6" i="10"/>
  <c r="AC7" i="10" s="1"/>
  <c r="AD6" i="10"/>
  <c r="AE6" i="10"/>
  <c r="AF6" i="10"/>
  <c r="AF7" i="10" s="1"/>
  <c r="AG6" i="10"/>
  <c r="AG7" i="10" s="1"/>
  <c r="AH6" i="10"/>
  <c r="AI6" i="10"/>
  <c r="AJ6" i="10"/>
  <c r="AJ7" i="10" s="1"/>
  <c r="AK6" i="10"/>
  <c r="AK7" i="10" s="1"/>
  <c r="AL6" i="10"/>
  <c r="AM6" i="10"/>
  <c r="AN6" i="10"/>
  <c r="AN7" i="10" s="1"/>
  <c r="AO6" i="10"/>
  <c r="AO7" i="10" s="1"/>
  <c r="AP6" i="10"/>
  <c r="AQ6" i="10"/>
  <c r="AR6" i="10"/>
  <c r="AR7" i="10" s="1"/>
  <c r="AS6" i="10"/>
  <c r="AS7" i="10" s="1"/>
  <c r="AT6" i="10"/>
  <c r="AU6" i="10"/>
  <c r="AV6" i="10"/>
  <c r="AV7" i="10" s="1"/>
  <c r="AW6" i="10"/>
  <c r="AW7" i="10" s="1"/>
  <c r="AX6" i="10"/>
  <c r="AY6" i="10"/>
  <c r="AZ6" i="10"/>
  <c r="AZ7" i="10" s="1"/>
  <c r="BA6" i="10"/>
  <c r="BA7" i="10" s="1"/>
  <c r="BB6" i="10"/>
  <c r="BC6" i="10"/>
  <c r="BD6" i="10"/>
  <c r="BD7" i="10" s="1"/>
  <c r="BE6" i="10"/>
  <c r="BE7" i="10" s="1"/>
  <c r="BF6" i="10"/>
  <c r="BG6" i="10"/>
  <c r="BH6" i="10"/>
  <c r="BH7" i="10" s="1"/>
  <c r="BI6" i="10"/>
  <c r="BI7" i="10" s="1"/>
  <c r="BJ6" i="10"/>
  <c r="BK6" i="10"/>
  <c r="BL6" i="10"/>
  <c r="BL7" i="10" s="1"/>
  <c r="BM6" i="10"/>
  <c r="BM7" i="10" s="1"/>
  <c r="BN6" i="10"/>
  <c r="BO6" i="10"/>
  <c r="BP6" i="10"/>
  <c r="BP7" i="10" s="1"/>
  <c r="BP10" i="10" s="1"/>
  <c r="BR6" i="10"/>
  <c r="BR7" i="10" s="1"/>
  <c r="BS6" i="10"/>
  <c r="C6" i="10"/>
  <c r="D5" i="10"/>
  <c r="D8" i="10" s="1"/>
  <c r="E5" i="10"/>
  <c r="E8" i="10" s="1"/>
  <c r="F5" i="10"/>
  <c r="F8" i="10" s="1"/>
  <c r="G5" i="10"/>
  <c r="G8" i="10" s="1"/>
  <c r="H5" i="10"/>
  <c r="H8" i="10" s="1"/>
  <c r="I5" i="10"/>
  <c r="I8" i="10" s="1"/>
  <c r="J5" i="10"/>
  <c r="J8" i="10" s="1"/>
  <c r="K5" i="10"/>
  <c r="K8" i="10" s="1"/>
  <c r="L5" i="10"/>
  <c r="L8" i="10" s="1"/>
  <c r="M5" i="10"/>
  <c r="M8" i="10" s="1"/>
  <c r="N5" i="10"/>
  <c r="N8" i="10" s="1"/>
  <c r="O5" i="10"/>
  <c r="P5" i="10"/>
  <c r="P8" i="10" s="1"/>
  <c r="Q5" i="10"/>
  <c r="Q8" i="10" s="1"/>
  <c r="R5" i="10"/>
  <c r="R8" i="10" s="1"/>
  <c r="S5" i="10"/>
  <c r="S8" i="10" s="1"/>
  <c r="T5" i="10"/>
  <c r="T8" i="10" s="1"/>
  <c r="U5" i="10"/>
  <c r="U8" i="10" s="1"/>
  <c r="V5" i="10"/>
  <c r="V8" i="10" s="1"/>
  <c r="W5" i="10"/>
  <c r="W8" i="10" s="1"/>
  <c r="X5" i="10"/>
  <c r="X8" i="10" s="1"/>
  <c r="Y5" i="10"/>
  <c r="Y8" i="10" s="1"/>
  <c r="Z5" i="10"/>
  <c r="Z8" i="10" s="1"/>
  <c r="AA5" i="10"/>
  <c r="AA8" i="10" s="1"/>
  <c r="AB5" i="10"/>
  <c r="AB8" i="10" s="1"/>
  <c r="AC5" i="10"/>
  <c r="AC8" i="10" s="1"/>
  <c r="AD5" i="10"/>
  <c r="AD8" i="10" s="1"/>
  <c r="AE5" i="10"/>
  <c r="AF5" i="10"/>
  <c r="AF8" i="10" s="1"/>
  <c r="AG5" i="10"/>
  <c r="AG8" i="10" s="1"/>
  <c r="AH5" i="10"/>
  <c r="AH8" i="10" s="1"/>
  <c r="AI5" i="10"/>
  <c r="AI8" i="10" s="1"/>
  <c r="AJ5" i="10"/>
  <c r="AJ8" i="10" s="1"/>
  <c r="AK5" i="10"/>
  <c r="AK8" i="10" s="1"/>
  <c r="AL5" i="10"/>
  <c r="AL8" i="10" s="1"/>
  <c r="AM5" i="10"/>
  <c r="AM8" i="10" s="1"/>
  <c r="AN5" i="10"/>
  <c r="AN8" i="10" s="1"/>
  <c r="AO5" i="10"/>
  <c r="AO8" i="10" s="1"/>
  <c r="AP5" i="10"/>
  <c r="AP8" i="10" s="1"/>
  <c r="AQ5" i="10"/>
  <c r="AQ8" i="10" s="1"/>
  <c r="AR5" i="10"/>
  <c r="AR8" i="10" s="1"/>
  <c r="AS5" i="10"/>
  <c r="AS8" i="10" s="1"/>
  <c r="AT5" i="10"/>
  <c r="AT8" i="10" s="1"/>
  <c r="AU5" i="10"/>
  <c r="AV5" i="10"/>
  <c r="AV8" i="10" s="1"/>
  <c r="AW5" i="10"/>
  <c r="AW8" i="10" s="1"/>
  <c r="AX5" i="10"/>
  <c r="AX8" i="10" s="1"/>
  <c r="AY5" i="10"/>
  <c r="AY8" i="10" s="1"/>
  <c r="AZ5" i="10"/>
  <c r="AZ8" i="10" s="1"/>
  <c r="BA5" i="10"/>
  <c r="BA8" i="10" s="1"/>
  <c r="BB5" i="10"/>
  <c r="BB8" i="10" s="1"/>
  <c r="BC5" i="10"/>
  <c r="BC8" i="10" s="1"/>
  <c r="BD5" i="10"/>
  <c r="BD8" i="10" s="1"/>
  <c r="BE5" i="10"/>
  <c r="BE8" i="10" s="1"/>
  <c r="BF5" i="10"/>
  <c r="BF8" i="10" s="1"/>
  <c r="BG5" i="10"/>
  <c r="BG8" i="10" s="1"/>
  <c r="BH5" i="10"/>
  <c r="BH8" i="10" s="1"/>
  <c r="BI5" i="10"/>
  <c r="BI8" i="10" s="1"/>
  <c r="BJ5" i="10"/>
  <c r="BJ8" i="10" s="1"/>
  <c r="BK5" i="10"/>
  <c r="BL5" i="10"/>
  <c r="BL8" i="10" s="1"/>
  <c r="BM5" i="10"/>
  <c r="BM8" i="10" s="1"/>
  <c r="BN5" i="10"/>
  <c r="BN8" i="10" s="1"/>
  <c r="BO5" i="10"/>
  <c r="BO8" i="10" s="1"/>
  <c r="BP5" i="10"/>
  <c r="BP8" i="10" s="1"/>
  <c r="BR5" i="10"/>
  <c r="BR8" i="10" s="1"/>
  <c r="BS5" i="10"/>
  <c r="BS8" i="10" s="1"/>
  <c r="C5" i="10"/>
  <c r="C8" i="10" s="1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AG12" i="9"/>
  <c r="AH12" i="9"/>
  <c r="AI12" i="9"/>
  <c r="AJ12" i="9"/>
  <c r="AK12" i="9"/>
  <c r="AL12" i="9"/>
  <c r="AM12" i="9"/>
  <c r="AN12" i="9"/>
  <c r="AO12" i="9"/>
  <c r="AP12" i="9"/>
  <c r="AQ12" i="9"/>
  <c r="AR12" i="9"/>
  <c r="AS12" i="9"/>
  <c r="AT12" i="9"/>
  <c r="AU12" i="9"/>
  <c r="AV12" i="9"/>
  <c r="AW12" i="9"/>
  <c r="AX12" i="9"/>
  <c r="AY12" i="9"/>
  <c r="AZ12" i="9"/>
  <c r="BA12" i="9"/>
  <c r="BB12" i="9"/>
  <c r="BC12" i="9"/>
  <c r="BD12" i="9"/>
  <c r="BE12" i="9"/>
  <c r="BF12" i="9"/>
  <c r="BG12" i="9"/>
  <c r="BH12" i="9"/>
  <c r="BI12" i="9"/>
  <c r="BJ12" i="9"/>
  <c r="BK12" i="9"/>
  <c r="BL12" i="9"/>
  <c r="BM12" i="9"/>
  <c r="BN12" i="9"/>
  <c r="BO12" i="9"/>
  <c r="C12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AI10" i="9"/>
  <c r="AJ10" i="9"/>
  <c r="AK10" i="9"/>
  <c r="AL10" i="9"/>
  <c r="AM10" i="9"/>
  <c r="AN10" i="9"/>
  <c r="AO10" i="9"/>
  <c r="AP10" i="9"/>
  <c r="AQ10" i="9"/>
  <c r="AR10" i="9"/>
  <c r="AS10" i="9"/>
  <c r="AT10" i="9"/>
  <c r="AU10" i="9"/>
  <c r="AV10" i="9"/>
  <c r="AW10" i="9"/>
  <c r="AX10" i="9"/>
  <c r="AY10" i="9"/>
  <c r="AZ10" i="9"/>
  <c r="BA10" i="9"/>
  <c r="BB10" i="9"/>
  <c r="BC10" i="9"/>
  <c r="BD10" i="9"/>
  <c r="BE10" i="9"/>
  <c r="BF10" i="9"/>
  <c r="BG10" i="9"/>
  <c r="BH10" i="9"/>
  <c r="BI10" i="9"/>
  <c r="BJ10" i="9"/>
  <c r="BK10" i="9"/>
  <c r="BL10" i="9"/>
  <c r="BM10" i="9"/>
  <c r="BN10" i="9"/>
  <c r="BO10" i="9"/>
  <c r="BP10" i="9"/>
  <c r="C10" i="9"/>
  <c r="G8" i="9"/>
  <c r="K8" i="9"/>
  <c r="O8" i="9"/>
  <c r="S8" i="9"/>
  <c r="W8" i="9"/>
  <c r="AA8" i="9"/>
  <c r="AE8" i="9"/>
  <c r="AI8" i="9"/>
  <c r="AM8" i="9"/>
  <c r="AQ8" i="9"/>
  <c r="AU8" i="9"/>
  <c r="AY8" i="9"/>
  <c r="BC8" i="9"/>
  <c r="BG8" i="9"/>
  <c r="BK8" i="9"/>
  <c r="BO8" i="9"/>
  <c r="D7" i="9"/>
  <c r="G7" i="9"/>
  <c r="H7" i="9"/>
  <c r="K7" i="9"/>
  <c r="L7" i="9"/>
  <c r="O7" i="9"/>
  <c r="P7" i="9"/>
  <c r="S7" i="9"/>
  <c r="T7" i="9"/>
  <c r="W7" i="9"/>
  <c r="X7" i="9"/>
  <c r="AA7" i="9"/>
  <c r="AB7" i="9"/>
  <c r="AE7" i="9"/>
  <c r="AF7" i="9"/>
  <c r="AI7" i="9"/>
  <c r="AJ7" i="9"/>
  <c r="AM7" i="9"/>
  <c r="AN7" i="9"/>
  <c r="AQ7" i="9"/>
  <c r="AR7" i="9"/>
  <c r="AU7" i="9"/>
  <c r="AV7" i="9"/>
  <c r="AY7" i="9"/>
  <c r="AZ7" i="9"/>
  <c r="BC7" i="9"/>
  <c r="BD7" i="9"/>
  <c r="BG7" i="9"/>
  <c r="BH7" i="9"/>
  <c r="BK7" i="9"/>
  <c r="BL7" i="9"/>
  <c r="BO7" i="9"/>
  <c r="BP7" i="9"/>
  <c r="D6" i="9"/>
  <c r="E6" i="9"/>
  <c r="E7" i="9" s="1"/>
  <c r="F6" i="9"/>
  <c r="F7" i="9" s="1"/>
  <c r="G6" i="9"/>
  <c r="H6" i="9"/>
  <c r="I6" i="9"/>
  <c r="I7" i="9" s="1"/>
  <c r="J6" i="9"/>
  <c r="J7" i="9" s="1"/>
  <c r="K6" i="9"/>
  <c r="L6" i="9"/>
  <c r="M6" i="9"/>
  <c r="M7" i="9" s="1"/>
  <c r="N6" i="9"/>
  <c r="N7" i="9" s="1"/>
  <c r="O6" i="9"/>
  <c r="P6" i="9"/>
  <c r="Q6" i="9"/>
  <c r="Q7" i="9" s="1"/>
  <c r="R6" i="9"/>
  <c r="R7" i="9" s="1"/>
  <c r="S6" i="9"/>
  <c r="T6" i="9"/>
  <c r="U6" i="9"/>
  <c r="U7" i="9" s="1"/>
  <c r="V6" i="9"/>
  <c r="V7" i="9" s="1"/>
  <c r="W6" i="9"/>
  <c r="X6" i="9"/>
  <c r="Y6" i="9"/>
  <c r="Y7" i="9" s="1"/>
  <c r="Z6" i="9"/>
  <c r="Z7" i="9" s="1"/>
  <c r="AA6" i="9"/>
  <c r="AB6" i="9"/>
  <c r="AC6" i="9"/>
  <c r="AC7" i="9" s="1"/>
  <c r="AD6" i="9"/>
  <c r="AD7" i="9" s="1"/>
  <c r="AE6" i="9"/>
  <c r="AF6" i="9"/>
  <c r="AG6" i="9"/>
  <c r="AG7" i="9" s="1"/>
  <c r="AH6" i="9"/>
  <c r="AH7" i="9" s="1"/>
  <c r="AI6" i="9"/>
  <c r="AJ6" i="9"/>
  <c r="AK6" i="9"/>
  <c r="AK7" i="9" s="1"/>
  <c r="AL6" i="9"/>
  <c r="AL7" i="9" s="1"/>
  <c r="AM6" i="9"/>
  <c r="AN6" i="9"/>
  <c r="AO6" i="9"/>
  <c r="AO7" i="9" s="1"/>
  <c r="AP6" i="9"/>
  <c r="AP7" i="9" s="1"/>
  <c r="AQ6" i="9"/>
  <c r="AR6" i="9"/>
  <c r="AS6" i="9"/>
  <c r="AS7" i="9" s="1"/>
  <c r="AT6" i="9"/>
  <c r="AT7" i="9" s="1"/>
  <c r="AU6" i="9"/>
  <c r="AV6" i="9"/>
  <c r="AW6" i="9"/>
  <c r="AW7" i="9" s="1"/>
  <c r="AX6" i="9"/>
  <c r="AX7" i="9" s="1"/>
  <c r="AY6" i="9"/>
  <c r="AZ6" i="9"/>
  <c r="BA6" i="9"/>
  <c r="BA7" i="9" s="1"/>
  <c r="BB6" i="9"/>
  <c r="BB7" i="9" s="1"/>
  <c r="BC6" i="9"/>
  <c r="BD6" i="9"/>
  <c r="BE6" i="9"/>
  <c r="BE7" i="9" s="1"/>
  <c r="BF6" i="9"/>
  <c r="BF7" i="9" s="1"/>
  <c r="BG6" i="9"/>
  <c r="BH6" i="9"/>
  <c r="BI6" i="9"/>
  <c r="BI7" i="9" s="1"/>
  <c r="BJ6" i="9"/>
  <c r="BJ7" i="9" s="1"/>
  <c r="BK6" i="9"/>
  <c r="BL6" i="9"/>
  <c r="BM6" i="9"/>
  <c r="BM7" i="9" s="1"/>
  <c r="BN6" i="9"/>
  <c r="BN7" i="9" s="1"/>
  <c r="BO6" i="9"/>
  <c r="BP6" i="9"/>
  <c r="C6" i="9"/>
  <c r="C7" i="9" s="1"/>
  <c r="BP5" i="9"/>
  <c r="BP8" i="9" s="1"/>
  <c r="BO5" i="9"/>
  <c r="BN5" i="9"/>
  <c r="BN8" i="9" s="1"/>
  <c r="BM5" i="9"/>
  <c r="BM8" i="9" s="1"/>
  <c r="BL5" i="9"/>
  <c r="BL8" i="9" s="1"/>
  <c r="BK5" i="9"/>
  <c r="BJ5" i="9"/>
  <c r="BJ8" i="9" s="1"/>
  <c r="BI5" i="9"/>
  <c r="BI8" i="9" s="1"/>
  <c r="BH5" i="9"/>
  <c r="BH8" i="9" s="1"/>
  <c r="BG5" i="9"/>
  <c r="BF5" i="9"/>
  <c r="BF8" i="9" s="1"/>
  <c r="BE5" i="9"/>
  <c r="BE8" i="9" s="1"/>
  <c r="BD5" i="9"/>
  <c r="BD8" i="9" s="1"/>
  <c r="BC5" i="9"/>
  <c r="BB5" i="9"/>
  <c r="BB8" i="9" s="1"/>
  <c r="BA5" i="9"/>
  <c r="BA8" i="9" s="1"/>
  <c r="AZ5" i="9"/>
  <c r="AZ8" i="9" s="1"/>
  <c r="AY5" i="9"/>
  <c r="AX5" i="9"/>
  <c r="AX8" i="9" s="1"/>
  <c r="AW5" i="9"/>
  <c r="AW8" i="9" s="1"/>
  <c r="AV5" i="9"/>
  <c r="AV8" i="9" s="1"/>
  <c r="AU5" i="9"/>
  <c r="AT5" i="9"/>
  <c r="AT8" i="9" s="1"/>
  <c r="AS5" i="9"/>
  <c r="AS8" i="9" s="1"/>
  <c r="AR5" i="9"/>
  <c r="AR8" i="9" s="1"/>
  <c r="AQ5" i="9"/>
  <c r="AP5" i="9"/>
  <c r="AP8" i="9" s="1"/>
  <c r="AO5" i="9"/>
  <c r="AO8" i="9" s="1"/>
  <c r="AN5" i="9"/>
  <c r="AN8" i="9" s="1"/>
  <c r="AM5" i="9"/>
  <c r="AL5" i="9"/>
  <c r="AL8" i="9" s="1"/>
  <c r="AK5" i="9"/>
  <c r="AK8" i="9" s="1"/>
  <c r="AJ5" i="9"/>
  <c r="AJ8" i="9" s="1"/>
  <c r="AI5" i="9"/>
  <c r="AH5" i="9"/>
  <c r="AH8" i="9" s="1"/>
  <c r="AG5" i="9"/>
  <c r="AG8" i="9" s="1"/>
  <c r="AF5" i="9"/>
  <c r="AF8" i="9" s="1"/>
  <c r="AE5" i="9"/>
  <c r="AD5" i="9"/>
  <c r="AD8" i="9" s="1"/>
  <c r="AC5" i="9"/>
  <c r="AC8" i="9" s="1"/>
  <c r="AB5" i="9"/>
  <c r="AB8" i="9" s="1"/>
  <c r="AA5" i="9"/>
  <c r="Z5" i="9"/>
  <c r="Z8" i="9" s="1"/>
  <c r="Y5" i="9"/>
  <c r="Y8" i="9" s="1"/>
  <c r="X5" i="9"/>
  <c r="X8" i="9" s="1"/>
  <c r="W5" i="9"/>
  <c r="V5" i="9"/>
  <c r="V8" i="9" s="1"/>
  <c r="U5" i="9"/>
  <c r="U8" i="9" s="1"/>
  <c r="T5" i="9"/>
  <c r="T8" i="9" s="1"/>
  <c r="S5" i="9"/>
  <c r="R5" i="9"/>
  <c r="R8" i="9" s="1"/>
  <c r="Q5" i="9"/>
  <c r="Q8" i="9" s="1"/>
  <c r="P5" i="9"/>
  <c r="P8" i="9" s="1"/>
  <c r="O5" i="9"/>
  <c r="N5" i="9"/>
  <c r="N8" i="9" s="1"/>
  <c r="M5" i="9"/>
  <c r="M8" i="9" s="1"/>
  <c r="L5" i="9"/>
  <c r="L8" i="9" s="1"/>
  <c r="K5" i="9"/>
  <c r="J5" i="9"/>
  <c r="J8" i="9" s="1"/>
  <c r="I5" i="9"/>
  <c r="I8" i="9" s="1"/>
  <c r="H5" i="9"/>
  <c r="H8" i="9" s="1"/>
  <c r="G5" i="9"/>
  <c r="F5" i="9"/>
  <c r="F8" i="9" s="1"/>
  <c r="E5" i="9"/>
  <c r="E8" i="9" s="1"/>
  <c r="D5" i="9"/>
  <c r="D8" i="9" s="1"/>
  <c r="C5" i="9"/>
  <c r="C8" i="9" s="1"/>
  <c r="B4" i="9"/>
  <c r="B6" i="9" s="1"/>
  <c r="C12" i="8"/>
  <c r="C10" i="8"/>
  <c r="D8" i="8"/>
  <c r="H8" i="8"/>
  <c r="L8" i="8"/>
  <c r="P8" i="8"/>
  <c r="T8" i="8"/>
  <c r="X8" i="8"/>
  <c r="AB8" i="8"/>
  <c r="AF8" i="8"/>
  <c r="AJ8" i="8"/>
  <c r="C8" i="8"/>
  <c r="C7" i="8"/>
  <c r="E6" i="8"/>
  <c r="E7" i="8" s="1"/>
  <c r="E10" i="8" s="1"/>
  <c r="I6" i="8"/>
  <c r="I7" i="8" s="1"/>
  <c r="I10" i="8" s="1"/>
  <c r="M6" i="8"/>
  <c r="M7" i="8" s="1"/>
  <c r="M10" i="8" s="1"/>
  <c r="Q6" i="8"/>
  <c r="Q7" i="8" s="1"/>
  <c r="Q10" i="8" s="1"/>
  <c r="U6" i="8"/>
  <c r="U7" i="8" s="1"/>
  <c r="U10" i="8" s="1"/>
  <c r="Y6" i="8"/>
  <c r="Y7" i="8" s="1"/>
  <c r="Y10" i="8" s="1"/>
  <c r="AC6" i="8"/>
  <c r="AC7" i="8" s="1"/>
  <c r="AC10" i="8" s="1"/>
  <c r="AG6" i="8"/>
  <c r="AG7" i="8" s="1"/>
  <c r="AG10" i="8" s="1"/>
  <c r="AK6" i="8"/>
  <c r="AK7" i="8" s="1"/>
  <c r="AK10" i="8" s="1"/>
  <c r="C6" i="8"/>
  <c r="AN5" i="8"/>
  <c r="AN8" i="8" s="1"/>
  <c r="AM5" i="8"/>
  <c r="AM6" i="8" s="1"/>
  <c r="AM7" i="8" s="1"/>
  <c r="AM10" i="8" s="1"/>
  <c r="AK5" i="8"/>
  <c r="AK8" i="8" s="1"/>
  <c r="AJ5" i="8"/>
  <c r="AJ6" i="8" s="1"/>
  <c r="AJ7" i="8" s="1"/>
  <c r="AJ10" i="8" s="1"/>
  <c r="AI5" i="8"/>
  <c r="AI6" i="8" s="1"/>
  <c r="AI7" i="8" s="1"/>
  <c r="AI10" i="8" s="1"/>
  <c r="AH5" i="8"/>
  <c r="AH6" i="8" s="1"/>
  <c r="AH7" i="8" s="1"/>
  <c r="AH10" i="8" s="1"/>
  <c r="AG5" i="8"/>
  <c r="AG8" i="8" s="1"/>
  <c r="AF5" i="8"/>
  <c r="AF6" i="8" s="1"/>
  <c r="AF7" i="8" s="1"/>
  <c r="AF10" i="8" s="1"/>
  <c r="AE5" i="8"/>
  <c r="AE6" i="8" s="1"/>
  <c r="AE7" i="8" s="1"/>
  <c r="AE10" i="8" s="1"/>
  <c r="AD5" i="8"/>
  <c r="AD6" i="8" s="1"/>
  <c r="AD7" i="8" s="1"/>
  <c r="AD10" i="8" s="1"/>
  <c r="AC5" i="8"/>
  <c r="AC8" i="8" s="1"/>
  <c r="AB5" i="8"/>
  <c r="AB6" i="8" s="1"/>
  <c r="AB7" i="8" s="1"/>
  <c r="AB10" i="8" s="1"/>
  <c r="AA5" i="8"/>
  <c r="AA8" i="8" s="1"/>
  <c r="Z5" i="8"/>
  <c r="Z6" i="8" s="1"/>
  <c r="Z7" i="8" s="1"/>
  <c r="Z10" i="8" s="1"/>
  <c r="Y5" i="8"/>
  <c r="Y8" i="8" s="1"/>
  <c r="X5" i="8"/>
  <c r="X6" i="8" s="1"/>
  <c r="X7" i="8" s="1"/>
  <c r="X10" i="8" s="1"/>
  <c r="W5" i="8"/>
  <c r="W6" i="8" s="1"/>
  <c r="W7" i="8" s="1"/>
  <c r="W10" i="8" s="1"/>
  <c r="V5" i="8"/>
  <c r="V6" i="8" s="1"/>
  <c r="V7" i="8" s="1"/>
  <c r="V10" i="8" s="1"/>
  <c r="U5" i="8"/>
  <c r="U8" i="8" s="1"/>
  <c r="T5" i="8"/>
  <c r="T6" i="8" s="1"/>
  <c r="T7" i="8" s="1"/>
  <c r="T10" i="8" s="1"/>
  <c r="S5" i="8"/>
  <c r="S8" i="8" s="1"/>
  <c r="R5" i="8"/>
  <c r="R6" i="8" s="1"/>
  <c r="R7" i="8" s="1"/>
  <c r="R10" i="8" s="1"/>
  <c r="Q5" i="8"/>
  <c r="Q8" i="8" s="1"/>
  <c r="P5" i="8"/>
  <c r="P6" i="8" s="1"/>
  <c r="P7" i="8" s="1"/>
  <c r="P10" i="8" s="1"/>
  <c r="O5" i="8"/>
  <c r="O6" i="8" s="1"/>
  <c r="O7" i="8" s="1"/>
  <c r="O10" i="8" s="1"/>
  <c r="N5" i="8"/>
  <c r="N6" i="8" s="1"/>
  <c r="N7" i="8" s="1"/>
  <c r="N10" i="8" s="1"/>
  <c r="M5" i="8"/>
  <c r="M8" i="8" s="1"/>
  <c r="L5" i="8"/>
  <c r="L6" i="8" s="1"/>
  <c r="L7" i="8" s="1"/>
  <c r="L10" i="8" s="1"/>
  <c r="K5" i="8"/>
  <c r="K8" i="8" s="1"/>
  <c r="J5" i="8"/>
  <c r="J6" i="8" s="1"/>
  <c r="J7" i="8" s="1"/>
  <c r="J10" i="8" s="1"/>
  <c r="I5" i="8"/>
  <c r="I8" i="8" s="1"/>
  <c r="H5" i="8"/>
  <c r="H6" i="8" s="1"/>
  <c r="H7" i="8" s="1"/>
  <c r="H10" i="8" s="1"/>
  <c r="G5" i="8"/>
  <c r="G6" i="8" s="1"/>
  <c r="G7" i="8" s="1"/>
  <c r="G10" i="8" s="1"/>
  <c r="F5" i="8"/>
  <c r="F6" i="8" s="1"/>
  <c r="F7" i="8" s="1"/>
  <c r="F10" i="8" s="1"/>
  <c r="E5" i="8"/>
  <c r="E8" i="8" s="1"/>
  <c r="D5" i="8"/>
  <c r="C5" i="8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C12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R3" i="1"/>
  <c r="BS3" i="1"/>
  <c r="C3" i="1"/>
  <c r="N24" i="1"/>
  <c r="D23" i="1"/>
  <c r="D24" i="1" s="1"/>
  <c r="E23" i="1"/>
  <c r="E24" i="1" s="1"/>
  <c r="F23" i="1"/>
  <c r="F24" i="1" s="1"/>
  <c r="G23" i="1"/>
  <c r="G24" i="1" s="1"/>
  <c r="H23" i="1"/>
  <c r="H24" i="1" s="1"/>
  <c r="I23" i="1"/>
  <c r="I24" i="1" s="1"/>
  <c r="J23" i="1"/>
  <c r="J24" i="1" s="1"/>
  <c r="K23" i="1"/>
  <c r="K24" i="1" s="1"/>
  <c r="L23" i="1"/>
  <c r="L24" i="1" s="1"/>
  <c r="M23" i="1"/>
  <c r="M24" i="1" s="1"/>
  <c r="N23" i="1"/>
  <c r="O23" i="1"/>
  <c r="O24" i="1" s="1"/>
  <c r="P23" i="1"/>
  <c r="P24" i="1" s="1"/>
  <c r="Q23" i="1"/>
  <c r="Q24" i="1" s="1"/>
  <c r="R23" i="1"/>
  <c r="R24" i="1" s="1"/>
  <c r="S23" i="1"/>
  <c r="S24" i="1" s="1"/>
  <c r="T23" i="1"/>
  <c r="T24" i="1" s="1"/>
  <c r="U23" i="1"/>
  <c r="U24" i="1" s="1"/>
  <c r="V23" i="1"/>
  <c r="V24" i="1" s="1"/>
  <c r="W23" i="1"/>
  <c r="W24" i="1" s="1"/>
  <c r="X23" i="1"/>
  <c r="X24" i="1" s="1"/>
  <c r="Y23" i="1"/>
  <c r="Y24" i="1" s="1"/>
  <c r="Z23" i="1"/>
  <c r="Z24" i="1" s="1"/>
  <c r="AA23" i="1"/>
  <c r="AA24" i="1" s="1"/>
  <c r="AB23" i="1"/>
  <c r="AB24" i="1" s="1"/>
  <c r="AC23" i="1"/>
  <c r="AC24" i="1" s="1"/>
  <c r="AD23" i="1"/>
  <c r="AD24" i="1" s="1"/>
  <c r="AE23" i="1"/>
  <c r="AE24" i="1" s="1"/>
  <c r="AF23" i="1"/>
  <c r="AF24" i="1" s="1"/>
  <c r="AG23" i="1"/>
  <c r="AG24" i="1" s="1"/>
  <c r="AH23" i="1"/>
  <c r="AH24" i="1" s="1"/>
  <c r="AI23" i="1"/>
  <c r="AI24" i="1" s="1"/>
  <c r="AJ23" i="1"/>
  <c r="AJ24" i="1" s="1"/>
  <c r="AK23" i="1"/>
  <c r="AK24" i="1" s="1"/>
  <c r="AL23" i="1"/>
  <c r="AL24" i="1" s="1"/>
  <c r="AM23" i="1"/>
  <c r="AM24" i="1" s="1"/>
  <c r="AN23" i="1"/>
  <c r="AN24" i="1" s="1"/>
  <c r="AO23" i="1"/>
  <c r="AO24" i="1" s="1"/>
  <c r="AP23" i="1"/>
  <c r="AP24" i="1" s="1"/>
  <c r="AQ23" i="1"/>
  <c r="AQ24" i="1" s="1"/>
  <c r="AR23" i="1"/>
  <c r="AR24" i="1" s="1"/>
  <c r="AS23" i="1"/>
  <c r="AS24" i="1" s="1"/>
  <c r="AT23" i="1"/>
  <c r="AT24" i="1" s="1"/>
  <c r="AU23" i="1"/>
  <c r="AU24" i="1" s="1"/>
  <c r="AV23" i="1"/>
  <c r="AV24" i="1" s="1"/>
  <c r="AW23" i="1"/>
  <c r="AW24" i="1" s="1"/>
  <c r="AX23" i="1"/>
  <c r="AX24" i="1" s="1"/>
  <c r="AY23" i="1"/>
  <c r="AY24" i="1" s="1"/>
  <c r="AZ23" i="1"/>
  <c r="AZ24" i="1" s="1"/>
  <c r="BA23" i="1"/>
  <c r="BA24" i="1" s="1"/>
  <c r="BB23" i="1"/>
  <c r="BB24" i="1" s="1"/>
  <c r="BC23" i="1"/>
  <c r="BC24" i="1" s="1"/>
  <c r="BD23" i="1"/>
  <c r="BD24" i="1" s="1"/>
  <c r="BE23" i="1"/>
  <c r="BE24" i="1" s="1"/>
  <c r="BF23" i="1"/>
  <c r="BF24" i="1" s="1"/>
  <c r="BG23" i="1"/>
  <c r="BG24" i="1" s="1"/>
  <c r="BH23" i="1"/>
  <c r="BH24" i="1" s="1"/>
  <c r="BI23" i="1"/>
  <c r="BI24" i="1" s="1"/>
  <c r="BJ23" i="1"/>
  <c r="BJ24" i="1" s="1"/>
  <c r="BK23" i="1"/>
  <c r="BK24" i="1" s="1"/>
  <c r="BL23" i="1"/>
  <c r="BL24" i="1" s="1"/>
  <c r="BM23" i="1"/>
  <c r="BM24" i="1" s="1"/>
  <c r="BN23" i="1"/>
  <c r="BN24" i="1" s="1"/>
  <c r="BO23" i="1"/>
  <c r="BO24" i="1" s="1"/>
  <c r="BP23" i="1"/>
  <c r="BP24" i="1" s="1"/>
  <c r="C23" i="1"/>
  <c r="C24" i="1" s="1"/>
  <c r="B4" i="8" l="1"/>
  <c r="B6" i="8" s="1"/>
  <c r="AI8" i="8"/>
  <c r="AE8" i="8"/>
  <c r="W8" i="8"/>
  <c r="O8" i="8"/>
  <c r="G8" i="8"/>
  <c r="AN6" i="8"/>
  <c r="AN7" i="8" s="1"/>
  <c r="AN10" i="8" s="1"/>
  <c r="AA6" i="8"/>
  <c r="AA7" i="8" s="1"/>
  <c r="AA10" i="8" s="1"/>
  <c r="S6" i="8"/>
  <c r="S7" i="8" s="1"/>
  <c r="S10" i="8" s="1"/>
  <c r="K6" i="8"/>
  <c r="K7" i="8" s="1"/>
  <c r="K10" i="8" s="1"/>
  <c r="AM8" i="8"/>
  <c r="AH8" i="8"/>
  <c r="AD8" i="8"/>
  <c r="Z8" i="8"/>
  <c r="V8" i="8"/>
  <c r="R8" i="8"/>
  <c r="N8" i="8"/>
  <c r="J8" i="8"/>
  <c r="F8" i="8"/>
  <c r="D6" i="8"/>
  <c r="D7" i="8" s="1"/>
  <c r="D10" i="8" s="1"/>
  <c r="BO8" i="15"/>
  <c r="BG8" i="15"/>
  <c r="AY8" i="15"/>
  <c r="AQ8" i="15"/>
  <c r="AI8" i="15"/>
  <c r="AA8" i="15"/>
  <c r="S8" i="15"/>
  <c r="K8" i="15"/>
  <c r="BK8" i="15"/>
  <c r="BC8" i="15"/>
  <c r="AU8" i="15"/>
  <c r="AM8" i="15"/>
  <c r="AE8" i="15"/>
  <c r="W8" i="15"/>
  <c r="O8" i="15"/>
  <c r="G8" i="15"/>
  <c r="B6" i="15"/>
  <c r="BE8" i="15"/>
  <c r="AO8" i="15"/>
  <c r="Y8" i="15"/>
  <c r="I8" i="15"/>
  <c r="B4" i="15"/>
  <c r="B4" i="14"/>
  <c r="B3" i="14"/>
  <c r="B6" i="14"/>
  <c r="C7" i="14"/>
  <c r="C10" i="14" s="1"/>
  <c r="M7" i="12"/>
  <c r="M6" i="12" s="1"/>
  <c r="Q7" i="12"/>
  <c r="Q6" i="12" s="1"/>
  <c r="U7" i="12"/>
  <c r="U6" i="12" s="1"/>
  <c r="Y7" i="12"/>
  <c r="Y6" i="12" s="1"/>
  <c r="AC7" i="12"/>
  <c r="AC6" i="12" s="1"/>
  <c r="AG7" i="12"/>
  <c r="AG6" i="12" s="1"/>
  <c r="AK7" i="12"/>
  <c r="AK6" i="12" s="1"/>
  <c r="AO7" i="12"/>
  <c r="AO6" i="12" s="1"/>
  <c r="AS7" i="12"/>
  <c r="AS6" i="12" s="1"/>
  <c r="AW7" i="12"/>
  <c r="AW6" i="12" s="1"/>
  <c r="BA7" i="12"/>
  <c r="BA6" i="12" s="1"/>
  <c r="BE7" i="12"/>
  <c r="BE6" i="12" s="1"/>
  <c r="BI7" i="12"/>
  <c r="BI6" i="12" s="1"/>
  <c r="BM7" i="12"/>
  <c r="BM6" i="12" s="1"/>
  <c r="N7" i="12"/>
  <c r="N6" i="12" s="1"/>
  <c r="R7" i="12"/>
  <c r="R6" i="12" s="1"/>
  <c r="V7" i="12"/>
  <c r="V6" i="12" s="1"/>
  <c r="Z7" i="12"/>
  <c r="Z6" i="12" s="1"/>
  <c r="AD7" i="12"/>
  <c r="AD6" i="12" s="1"/>
  <c r="AH7" i="12"/>
  <c r="AH6" i="12" s="1"/>
  <c r="AL7" i="12"/>
  <c r="AL6" i="12" s="1"/>
  <c r="AP7" i="12"/>
  <c r="AP6" i="12" s="1"/>
  <c r="AT7" i="12"/>
  <c r="AT6" i="12" s="1"/>
  <c r="AX7" i="12"/>
  <c r="AX6" i="12" s="1"/>
  <c r="BB7" i="12"/>
  <c r="BB6" i="12" s="1"/>
  <c r="BF7" i="12"/>
  <c r="BF6" i="12" s="1"/>
  <c r="BJ7" i="12"/>
  <c r="BJ6" i="12" s="1"/>
  <c r="BN7" i="12"/>
  <c r="BN6" i="12" s="1"/>
  <c r="H7" i="11"/>
  <c r="H6" i="11" s="1"/>
  <c r="P7" i="11"/>
  <c r="P6" i="11" s="1"/>
  <c r="X7" i="11"/>
  <c r="X6" i="11" s="1"/>
  <c r="AB7" i="11"/>
  <c r="AB6" i="11" s="1"/>
  <c r="AJ7" i="11"/>
  <c r="AJ6" i="11" s="1"/>
  <c r="AR7" i="11"/>
  <c r="AR6" i="11" s="1"/>
  <c r="BD7" i="11"/>
  <c r="BD6" i="11" s="1"/>
  <c r="BP7" i="11"/>
  <c r="BP6" i="11" s="1"/>
  <c r="E7" i="11"/>
  <c r="E6" i="11" s="1"/>
  <c r="I7" i="11"/>
  <c r="I6" i="11" s="1"/>
  <c r="M7" i="11"/>
  <c r="M6" i="11" s="1"/>
  <c r="Q7" i="11"/>
  <c r="Q6" i="11" s="1"/>
  <c r="U7" i="11"/>
  <c r="U6" i="11" s="1"/>
  <c r="Y7" i="11"/>
  <c r="Y6" i="11" s="1"/>
  <c r="AC7" i="11"/>
  <c r="AC6" i="11" s="1"/>
  <c r="AG7" i="11"/>
  <c r="AG6" i="11" s="1"/>
  <c r="AK7" i="11"/>
  <c r="AK6" i="11" s="1"/>
  <c r="AO7" i="11"/>
  <c r="AO6" i="11" s="1"/>
  <c r="AS7" i="11"/>
  <c r="AS6" i="11" s="1"/>
  <c r="AW7" i="11"/>
  <c r="AW6" i="11" s="1"/>
  <c r="BA7" i="11"/>
  <c r="BA6" i="11" s="1"/>
  <c r="BE7" i="11"/>
  <c r="BE6" i="11" s="1"/>
  <c r="BI7" i="11"/>
  <c r="BI6" i="11" s="1"/>
  <c r="BM7" i="11"/>
  <c r="BM6" i="11" s="1"/>
  <c r="BQ7" i="11"/>
  <c r="BQ6" i="11" s="1"/>
  <c r="D6" i="11"/>
  <c r="L6" i="11"/>
  <c r="T6" i="11"/>
  <c r="AF6" i="11"/>
  <c r="AN6" i="11"/>
  <c r="AV6" i="11"/>
  <c r="AZ6" i="11"/>
  <c r="BH6" i="11"/>
  <c r="BL6" i="11"/>
  <c r="F7" i="11"/>
  <c r="F6" i="11" s="1"/>
  <c r="J7" i="11"/>
  <c r="J6" i="11" s="1"/>
  <c r="N7" i="11"/>
  <c r="N6" i="11" s="1"/>
  <c r="R7" i="11"/>
  <c r="R6" i="11" s="1"/>
  <c r="V7" i="11"/>
  <c r="V6" i="11" s="1"/>
  <c r="Z7" i="11"/>
  <c r="Z6" i="11" s="1"/>
  <c r="AD7" i="11"/>
  <c r="AD6" i="11" s="1"/>
  <c r="AH7" i="11"/>
  <c r="AH6" i="11" s="1"/>
  <c r="AL7" i="11"/>
  <c r="AL6" i="11" s="1"/>
  <c r="AP7" i="11"/>
  <c r="AP6" i="11" s="1"/>
  <c r="AT7" i="11"/>
  <c r="AT6" i="11" s="1"/>
  <c r="AX7" i="11"/>
  <c r="AX6" i="11" s="1"/>
  <c r="BB7" i="11"/>
  <c r="BB6" i="11" s="1"/>
  <c r="BF7" i="11"/>
  <c r="BF6" i="11" s="1"/>
  <c r="BJ7" i="11"/>
  <c r="BJ6" i="11" s="1"/>
  <c r="BN7" i="11"/>
  <c r="BN6" i="11" s="1"/>
  <c r="BR7" i="11"/>
  <c r="BR6" i="11" s="1"/>
  <c r="B6" i="10"/>
  <c r="B4" i="10"/>
  <c r="AO10" i="8"/>
  <c r="AP10" i="8" s="1"/>
  <c r="BQ24" i="1"/>
  <c r="M5" i="1"/>
  <c r="E5" i="1"/>
  <c r="F5" i="1"/>
  <c r="G5" i="1"/>
  <c r="I5" i="1"/>
  <c r="J5" i="1"/>
  <c r="K5" i="1"/>
  <c r="N5" i="1"/>
  <c r="O5" i="1"/>
  <c r="P5" i="1"/>
  <c r="R5" i="1"/>
  <c r="S5" i="1"/>
  <c r="T5" i="1"/>
  <c r="V5" i="1"/>
  <c r="W5" i="1"/>
  <c r="X5" i="1"/>
  <c r="Y7" i="1"/>
  <c r="Z5" i="1"/>
  <c r="AA5" i="1"/>
  <c r="AB5" i="1"/>
  <c r="AD5" i="1"/>
  <c r="AE5" i="1"/>
  <c r="AF5" i="1"/>
  <c r="AH5" i="1"/>
  <c r="AI5" i="1"/>
  <c r="AJ5" i="1"/>
  <c r="AK7" i="1"/>
  <c r="AL5" i="1"/>
  <c r="AM5" i="1"/>
  <c r="AN5" i="1"/>
  <c r="AP5" i="1"/>
  <c r="AQ5" i="1"/>
  <c r="AR5" i="1"/>
  <c r="AT5" i="1"/>
  <c r="AU5" i="1"/>
  <c r="AV5" i="1"/>
  <c r="AX5" i="1"/>
  <c r="AY5" i="1"/>
  <c r="AZ5" i="1"/>
  <c r="BA7" i="1"/>
  <c r="BB5" i="1"/>
  <c r="BC5" i="1"/>
  <c r="BD5" i="1"/>
  <c r="BF5" i="1"/>
  <c r="BG5" i="1"/>
  <c r="BH5" i="1"/>
  <c r="BJ5" i="1"/>
  <c r="BK5" i="1"/>
  <c r="BL5" i="1"/>
  <c r="BN5" i="1"/>
  <c r="BO5" i="1"/>
  <c r="BP5" i="1"/>
  <c r="BR7" i="1"/>
  <c r="BS5" i="1"/>
  <c r="C5" i="1"/>
  <c r="I9" i="1" l="1"/>
  <c r="I11" i="1"/>
  <c r="E11" i="1"/>
  <c r="E7" i="1"/>
  <c r="M7" i="1"/>
  <c r="I7" i="1"/>
  <c r="E9" i="1"/>
  <c r="M11" i="1"/>
  <c r="M9" i="1"/>
  <c r="BR5" i="1"/>
  <c r="BR11" i="1"/>
  <c r="BM5" i="1"/>
  <c r="BM11" i="1"/>
  <c r="BI5" i="1"/>
  <c r="BI11" i="1"/>
  <c r="BE5" i="1"/>
  <c r="BE11" i="1"/>
  <c r="BA5" i="1"/>
  <c r="BA11" i="1"/>
  <c r="AW5" i="1"/>
  <c r="AW11" i="1"/>
  <c r="AS5" i="1"/>
  <c r="AS11" i="1"/>
  <c r="AO5" i="1"/>
  <c r="AO11" i="1"/>
  <c r="AK5" i="1"/>
  <c r="AK11" i="1"/>
  <c r="AG5" i="1"/>
  <c r="AG11" i="1"/>
  <c r="AC5" i="1"/>
  <c r="AC11" i="1"/>
  <c r="U5" i="1"/>
  <c r="U11" i="1"/>
  <c r="U9" i="1"/>
  <c r="Q5" i="1"/>
  <c r="Q11" i="1"/>
  <c r="Q9" i="1"/>
  <c r="L5" i="1"/>
  <c r="L9" i="1"/>
  <c r="L7" i="1"/>
  <c r="L11" i="1"/>
  <c r="H5" i="1"/>
  <c r="H9" i="1"/>
  <c r="H7" i="1"/>
  <c r="H11" i="1"/>
  <c r="D5" i="1"/>
  <c r="D9" i="1"/>
  <c r="D11" i="1"/>
  <c r="D7" i="1"/>
  <c r="BM7" i="1"/>
  <c r="AW7" i="1"/>
  <c r="AG7" i="1"/>
  <c r="Q7" i="1"/>
  <c r="BI7" i="1"/>
  <c r="AS7" i="1"/>
  <c r="AC7" i="1"/>
  <c r="BM9" i="1"/>
  <c r="AW9" i="1"/>
  <c r="AG9" i="1"/>
  <c r="BE7" i="1"/>
  <c r="AO7" i="1"/>
  <c r="BI9" i="1"/>
  <c r="AS9" i="1"/>
  <c r="AC9" i="1"/>
  <c r="U7" i="1"/>
  <c r="BE9" i="1"/>
  <c r="AO9" i="1"/>
  <c r="Y5" i="1"/>
  <c r="Y11" i="1"/>
  <c r="Y9" i="1"/>
  <c r="BR9" i="1"/>
  <c r="BA9" i="1"/>
  <c r="AK9" i="1"/>
  <c r="BL7" i="1"/>
  <c r="BD7" i="1"/>
  <c r="AV7" i="1"/>
  <c r="AN7" i="1"/>
  <c r="AF7" i="1"/>
  <c r="X7" i="1"/>
  <c r="P7" i="1"/>
  <c r="BL9" i="1"/>
  <c r="BD9" i="1"/>
  <c r="AV9" i="1"/>
  <c r="AN9" i="1"/>
  <c r="AF9" i="1"/>
  <c r="X9" i="1"/>
  <c r="P9" i="1"/>
  <c r="BP11" i="1"/>
  <c r="BH11" i="1"/>
  <c r="AZ11" i="1"/>
  <c r="AR11" i="1"/>
  <c r="AJ11" i="1"/>
  <c r="AF11" i="1"/>
  <c r="AB11" i="1"/>
  <c r="T11" i="1"/>
  <c r="P11" i="1"/>
  <c r="BO7" i="1"/>
  <c r="BK7" i="1"/>
  <c r="BG7" i="1"/>
  <c r="BC7" i="1"/>
  <c r="AY7" i="1"/>
  <c r="AU7" i="1"/>
  <c r="AQ7" i="1"/>
  <c r="AM7" i="1"/>
  <c r="AI7" i="1"/>
  <c r="AE7" i="1"/>
  <c r="AA7" i="1"/>
  <c r="W7" i="1"/>
  <c r="S7" i="1"/>
  <c r="O7" i="1"/>
  <c r="K7" i="1"/>
  <c r="G7" i="1"/>
  <c r="C9" i="1"/>
  <c r="BO9" i="1"/>
  <c r="BK9" i="1"/>
  <c r="BG9" i="1"/>
  <c r="BC9" i="1"/>
  <c r="AY9" i="1"/>
  <c r="AU9" i="1"/>
  <c r="AQ9" i="1"/>
  <c r="AM9" i="1"/>
  <c r="AI9" i="1"/>
  <c r="AE9" i="1"/>
  <c r="AA9" i="1"/>
  <c r="W9" i="1"/>
  <c r="S9" i="1"/>
  <c r="O9" i="1"/>
  <c r="K9" i="1"/>
  <c r="G9" i="1"/>
  <c r="C11" i="1"/>
  <c r="BO11" i="1"/>
  <c r="BK11" i="1"/>
  <c r="BG11" i="1"/>
  <c r="BC11" i="1"/>
  <c r="AY11" i="1"/>
  <c r="AU11" i="1"/>
  <c r="AQ11" i="1"/>
  <c r="AM11" i="1"/>
  <c r="AI11" i="1"/>
  <c r="AE11" i="1"/>
  <c r="AA11" i="1"/>
  <c r="W11" i="1"/>
  <c r="S11" i="1"/>
  <c r="O11" i="1"/>
  <c r="K11" i="1"/>
  <c r="G11" i="1"/>
  <c r="BP7" i="1"/>
  <c r="BH7" i="1"/>
  <c r="AZ7" i="1"/>
  <c r="AR7" i="1"/>
  <c r="AJ7" i="1"/>
  <c r="AB7" i="1"/>
  <c r="T7" i="1"/>
  <c r="BP9" i="1"/>
  <c r="BH9" i="1"/>
  <c r="AZ9" i="1"/>
  <c r="AR9" i="1"/>
  <c r="AJ9" i="1"/>
  <c r="AB9" i="1"/>
  <c r="T9" i="1"/>
  <c r="BL11" i="1"/>
  <c r="BD11" i="1"/>
  <c r="AV11" i="1"/>
  <c r="AN11" i="1"/>
  <c r="X11" i="1"/>
  <c r="BS7" i="1"/>
  <c r="BN7" i="1"/>
  <c r="BJ7" i="1"/>
  <c r="BF7" i="1"/>
  <c r="BB7" i="1"/>
  <c r="AX7" i="1"/>
  <c r="AT7" i="1"/>
  <c r="AP7" i="1"/>
  <c r="AL7" i="1"/>
  <c r="AH7" i="1"/>
  <c r="AD7" i="1"/>
  <c r="Z7" i="1"/>
  <c r="V7" i="1"/>
  <c r="R7" i="1"/>
  <c r="N7" i="1"/>
  <c r="J7" i="1"/>
  <c r="F7" i="1"/>
  <c r="BS9" i="1"/>
  <c r="BN9" i="1"/>
  <c r="BJ9" i="1"/>
  <c r="BF9" i="1"/>
  <c r="BB9" i="1"/>
  <c r="AX9" i="1"/>
  <c r="AT9" i="1"/>
  <c r="AP9" i="1"/>
  <c r="AL9" i="1"/>
  <c r="AH9" i="1"/>
  <c r="AD9" i="1"/>
  <c r="Z9" i="1"/>
  <c r="V9" i="1"/>
  <c r="R9" i="1"/>
  <c r="N9" i="1"/>
  <c r="J9" i="1"/>
  <c r="F9" i="1"/>
  <c r="BS11" i="1"/>
  <c r="BN11" i="1"/>
  <c r="BJ11" i="1"/>
  <c r="BF11" i="1"/>
  <c r="BB11" i="1"/>
  <c r="AX11" i="1"/>
  <c r="AT11" i="1"/>
  <c r="AP11" i="1"/>
  <c r="AL11" i="1"/>
  <c r="AH11" i="1"/>
  <c r="AD11" i="1"/>
  <c r="Z11" i="1"/>
  <c r="V11" i="1"/>
  <c r="R11" i="1"/>
  <c r="N11" i="1"/>
  <c r="J11" i="1"/>
  <c r="F11" i="1"/>
  <c r="C7" i="1"/>
  <c r="H13" i="1" l="1"/>
  <c r="H14" i="1" s="1"/>
  <c r="L15" i="1"/>
  <c r="Y13" i="1"/>
  <c r="Y14" i="1" s="1"/>
  <c r="Y16" i="1" s="1"/>
  <c r="Y15" i="1"/>
  <c r="BA13" i="1"/>
  <c r="BA14" i="1" s="1"/>
  <c r="BA16" i="1" s="1"/>
  <c r="BA15" i="1"/>
  <c r="P13" i="1"/>
  <c r="P14" i="1" s="1"/>
  <c r="P15" i="1"/>
  <c r="L13" i="1"/>
  <c r="L14" i="1" s="1"/>
  <c r="E13" i="1"/>
  <c r="E14" i="1" s="1"/>
  <c r="E15" i="1"/>
  <c r="AK13" i="1"/>
  <c r="AK14" i="1" s="1"/>
  <c r="AK16" i="1" s="1"/>
  <c r="AK15" i="1"/>
  <c r="Q13" i="1"/>
  <c r="Q14" i="1" s="1"/>
  <c r="Q15" i="1"/>
  <c r="D13" i="1"/>
  <c r="D14" i="1" s="1"/>
  <c r="D15" i="1"/>
  <c r="C15" i="1"/>
  <c r="C13" i="1"/>
  <c r="C14" i="1" s="1"/>
  <c r="AK17" i="1" l="1"/>
  <c r="AK18" i="1"/>
  <c r="H15" i="1"/>
  <c r="BA17" i="1"/>
  <c r="BA18" i="1"/>
  <c r="Y17" i="1"/>
  <c r="Y18" i="1"/>
  <c r="AF13" i="1"/>
  <c r="AF14" i="1" s="1"/>
  <c r="AF16" i="1" s="1"/>
  <c r="AF15" i="1"/>
  <c r="AQ13" i="1"/>
  <c r="AQ14" i="1" s="1"/>
  <c r="AQ16" i="1" s="1"/>
  <c r="AQ15" i="1"/>
  <c r="BC13" i="1"/>
  <c r="BC14" i="1" s="1"/>
  <c r="BC16" i="1" s="1"/>
  <c r="BC15" i="1"/>
  <c r="M13" i="1"/>
  <c r="M14" i="1" s="1"/>
  <c r="M15" i="1"/>
  <c r="U13" i="1"/>
  <c r="U14" i="1" s="1"/>
  <c r="U16" i="1" s="1"/>
  <c r="U15" i="1"/>
  <c r="AY13" i="1"/>
  <c r="AY14" i="1" s="1"/>
  <c r="AY16" i="1" s="1"/>
  <c r="AY15" i="1"/>
  <c r="BP13" i="1"/>
  <c r="BP14" i="1" s="1"/>
  <c r="BP16" i="1" s="1"/>
  <c r="BP18" i="1" s="1"/>
  <c r="BQ18" i="1" s="1"/>
  <c r="BR18" i="1" s="1"/>
  <c r="BP15" i="1"/>
  <c r="BM13" i="1"/>
  <c r="BM14" i="1" s="1"/>
  <c r="BM16" i="1" s="1"/>
  <c r="BM15" i="1"/>
  <c r="BK13" i="1"/>
  <c r="BK14" i="1" s="1"/>
  <c r="BK16" i="1" s="1"/>
  <c r="BK15" i="1"/>
  <c r="AR13" i="1"/>
  <c r="AR14" i="1" s="1"/>
  <c r="AR16" i="1" s="1"/>
  <c r="AR15" i="1"/>
  <c r="F13" i="1"/>
  <c r="F14" i="1" s="1"/>
  <c r="F15" i="1"/>
  <c r="AA13" i="1"/>
  <c r="AA14" i="1" s="1"/>
  <c r="AA16" i="1" s="1"/>
  <c r="AA15" i="1"/>
  <c r="AH13" i="1"/>
  <c r="AH14" i="1" s="1"/>
  <c r="AH16" i="1" s="1"/>
  <c r="AH15" i="1"/>
  <c r="AM13" i="1"/>
  <c r="AM14" i="1" s="1"/>
  <c r="AM16" i="1" s="1"/>
  <c r="AM15" i="1"/>
  <c r="AT13" i="1"/>
  <c r="AT14" i="1" s="1"/>
  <c r="AT16" i="1" s="1"/>
  <c r="AT15" i="1"/>
  <c r="AZ13" i="1"/>
  <c r="AZ14" i="1" s="1"/>
  <c r="AZ16" i="1" s="1"/>
  <c r="AZ15" i="1"/>
  <c r="BF13" i="1"/>
  <c r="BF14" i="1" s="1"/>
  <c r="BF16" i="1" s="1"/>
  <c r="BF15" i="1"/>
  <c r="Z13" i="1"/>
  <c r="Z14" i="1" s="1"/>
  <c r="Z16" i="1" s="1"/>
  <c r="Z15" i="1"/>
  <c r="BH13" i="1"/>
  <c r="BH14" i="1" s="1"/>
  <c r="BH16" i="1" s="1"/>
  <c r="BH15" i="1"/>
  <c r="BE13" i="1"/>
  <c r="BE14" i="1" s="1"/>
  <c r="BE16" i="1" s="1"/>
  <c r="BE15" i="1"/>
  <c r="BD13" i="1"/>
  <c r="BD14" i="1" s="1"/>
  <c r="BD16" i="1" s="1"/>
  <c r="BD15" i="1"/>
  <c r="I13" i="1"/>
  <c r="I14" i="1" s="1"/>
  <c r="I15" i="1"/>
  <c r="O13" i="1"/>
  <c r="O14" i="1" s="1"/>
  <c r="O15" i="1"/>
  <c r="AX13" i="1"/>
  <c r="AX14" i="1" s="1"/>
  <c r="AX16" i="1" s="1"/>
  <c r="AX15" i="1"/>
  <c r="BJ13" i="1"/>
  <c r="BJ14" i="1" s="1"/>
  <c r="BJ16" i="1" s="1"/>
  <c r="BJ15" i="1"/>
  <c r="AN13" i="1"/>
  <c r="AN14" i="1" s="1"/>
  <c r="AN16" i="1" s="1"/>
  <c r="AN15" i="1"/>
  <c r="AG13" i="1"/>
  <c r="AG14" i="1" s="1"/>
  <c r="AG16" i="1" s="1"/>
  <c r="AG15" i="1"/>
  <c r="BI13" i="1"/>
  <c r="BI14" i="1" s="1"/>
  <c r="BI16" i="1" s="1"/>
  <c r="BI15" i="1"/>
  <c r="AU13" i="1"/>
  <c r="AU14" i="1" s="1"/>
  <c r="AU16" i="1" s="1"/>
  <c r="AU15" i="1"/>
  <c r="BB13" i="1"/>
  <c r="BB14" i="1" s="1"/>
  <c r="BB16" i="1" s="1"/>
  <c r="BB15" i="1"/>
  <c r="AS13" i="1"/>
  <c r="AS14" i="1" s="1"/>
  <c r="AS16" i="1" s="1"/>
  <c r="AS15" i="1"/>
  <c r="K13" i="1"/>
  <c r="K14" i="1" s="1"/>
  <c r="K15" i="1"/>
  <c r="R13" i="1"/>
  <c r="R14" i="1" s="1"/>
  <c r="R15" i="1"/>
  <c r="W13" i="1"/>
  <c r="W14" i="1" s="1"/>
  <c r="W16" i="1" s="1"/>
  <c r="W15" i="1"/>
  <c r="AD13" i="1"/>
  <c r="AD14" i="1" s="1"/>
  <c r="AD16" i="1" s="1"/>
  <c r="AD15" i="1"/>
  <c r="AO13" i="1"/>
  <c r="AO14" i="1" s="1"/>
  <c r="AO16" i="1" s="1"/>
  <c r="AO15" i="1"/>
  <c r="BO13" i="1"/>
  <c r="BO14" i="1" s="1"/>
  <c r="BO16" i="1" s="1"/>
  <c r="BO15" i="1"/>
  <c r="AI13" i="1"/>
  <c r="AI14" i="1" s="1"/>
  <c r="AI16" i="1" s="1"/>
  <c r="AI15" i="1"/>
  <c r="J13" i="1"/>
  <c r="J14" i="1" s="1"/>
  <c r="J15" i="1"/>
  <c r="AB13" i="1"/>
  <c r="AB14" i="1" s="1"/>
  <c r="AB16" i="1" s="1"/>
  <c r="AB15" i="1"/>
  <c r="AW13" i="1"/>
  <c r="AW14" i="1" s="1"/>
  <c r="AW16" i="1" s="1"/>
  <c r="AW15" i="1"/>
  <c r="AJ13" i="1"/>
  <c r="AJ14" i="1" s="1"/>
  <c r="AJ16" i="1" s="1"/>
  <c r="AJ15" i="1"/>
  <c r="V13" i="1"/>
  <c r="V14" i="1" s="1"/>
  <c r="V16" i="1" s="1"/>
  <c r="V15" i="1"/>
  <c r="BL13" i="1"/>
  <c r="BL14" i="1" s="1"/>
  <c r="BL16" i="1" s="1"/>
  <c r="BL15" i="1"/>
  <c r="AE13" i="1"/>
  <c r="AE14" i="1" s="1"/>
  <c r="AE16" i="1" s="1"/>
  <c r="AE15" i="1"/>
  <c r="AL13" i="1"/>
  <c r="AL14" i="1" s="1"/>
  <c r="AL16" i="1" s="1"/>
  <c r="AL15" i="1"/>
  <c r="BG13" i="1"/>
  <c r="BG14" i="1" s="1"/>
  <c r="BG16" i="1" s="1"/>
  <c r="BG15" i="1"/>
  <c r="BN13" i="1"/>
  <c r="BN14" i="1" s="1"/>
  <c r="BN16" i="1" s="1"/>
  <c r="BN15" i="1"/>
  <c r="AC13" i="1"/>
  <c r="AC14" i="1" s="1"/>
  <c r="AC16" i="1" s="1"/>
  <c r="AC15" i="1"/>
  <c r="G13" i="1"/>
  <c r="G14" i="1" s="1"/>
  <c r="G15" i="1"/>
  <c r="N13" i="1"/>
  <c r="N14" i="1" s="1"/>
  <c r="N15" i="1"/>
  <c r="B11" i="1"/>
  <c r="S13" i="1"/>
  <c r="S14" i="1" s="1"/>
  <c r="S15" i="1"/>
  <c r="T13" i="1"/>
  <c r="T14" i="1" s="1"/>
  <c r="T16" i="1" s="1"/>
  <c r="T15" i="1"/>
  <c r="AP13" i="1"/>
  <c r="AP14" i="1" s="1"/>
  <c r="AP16" i="1" s="1"/>
  <c r="AP15" i="1"/>
  <c r="AV13" i="1"/>
  <c r="AV14" i="1" s="1"/>
  <c r="AV16" i="1" s="1"/>
  <c r="AV15" i="1"/>
  <c r="X13" i="1"/>
  <c r="X14" i="1" s="1"/>
  <c r="X16" i="1" s="1"/>
  <c r="X15" i="1"/>
  <c r="AC17" i="1" l="1"/>
  <c r="AC18" i="1"/>
  <c r="AE17" i="1"/>
  <c r="AE18" i="1"/>
  <c r="AW17" i="1"/>
  <c r="AW18" i="1"/>
  <c r="BO17" i="1"/>
  <c r="BO18" i="1"/>
  <c r="AU17" i="1"/>
  <c r="AU18" i="1"/>
  <c r="AG17" i="1"/>
  <c r="AG18" i="1"/>
  <c r="BH17" i="1"/>
  <c r="BH18" i="1"/>
  <c r="BF17" i="1"/>
  <c r="BF18" i="1"/>
  <c r="AH17" i="1"/>
  <c r="AH18" i="1"/>
  <c r="BK17" i="1"/>
  <c r="BK18" i="1"/>
  <c r="U17" i="1"/>
  <c r="U18" i="1"/>
  <c r="X17" i="1"/>
  <c r="X18" i="1"/>
  <c r="AL17" i="1"/>
  <c r="AL18" i="1"/>
  <c r="BL17" i="1"/>
  <c r="BL18" i="1"/>
  <c r="AB17" i="1"/>
  <c r="AB18" i="1"/>
  <c r="AI17" i="1"/>
  <c r="AI18" i="1"/>
  <c r="AO17" i="1"/>
  <c r="AO18" i="1"/>
  <c r="W17" i="1"/>
  <c r="W18" i="1"/>
  <c r="BB17" i="1"/>
  <c r="BB18" i="1"/>
  <c r="BI17" i="1"/>
  <c r="BI18" i="1"/>
  <c r="AN17" i="1"/>
  <c r="AN18" i="1"/>
  <c r="AX17" i="1"/>
  <c r="AX18" i="1"/>
  <c r="BE17" i="1"/>
  <c r="BE18" i="1"/>
  <c r="Z17" i="1"/>
  <c r="Z18" i="1"/>
  <c r="AZ17" i="1"/>
  <c r="AZ18" i="1"/>
  <c r="AM17" i="1"/>
  <c r="AM18" i="1"/>
  <c r="AA17" i="1"/>
  <c r="AA18" i="1"/>
  <c r="AR17" i="1"/>
  <c r="AR18" i="1"/>
  <c r="BM17" i="1"/>
  <c r="BM18" i="1"/>
  <c r="AY17" i="1"/>
  <c r="AY18" i="1"/>
  <c r="AQ17" i="1"/>
  <c r="AQ18" i="1"/>
  <c r="BG17" i="1"/>
  <c r="BG18" i="1"/>
  <c r="V17" i="1"/>
  <c r="V18" i="1"/>
  <c r="AD17" i="1"/>
  <c r="AD18" i="1"/>
  <c r="AS17" i="1"/>
  <c r="AS18" i="1"/>
  <c r="BJ17" i="1"/>
  <c r="BJ18" i="1"/>
  <c r="BD17" i="1"/>
  <c r="BD18" i="1"/>
  <c r="AT17" i="1"/>
  <c r="AT18" i="1"/>
  <c r="BP17" i="1"/>
  <c r="BC17" i="1"/>
  <c r="BC18" i="1"/>
  <c r="AF17" i="1"/>
  <c r="AF18" i="1"/>
  <c r="AP17" i="1"/>
  <c r="AP18" i="1"/>
  <c r="BN17" i="1"/>
  <c r="BN18" i="1"/>
  <c r="AJ17" i="1"/>
  <c r="AJ18" i="1"/>
  <c r="AV17" i="1"/>
  <c r="AV18" i="1"/>
  <c r="T17" i="1"/>
  <c r="T18" i="1"/>
  <c r="B13" i="1"/>
  <c r="BQ16" i="1"/>
  <c r="BR16" i="1" s="1"/>
  <c r="BQ17" i="1" l="1"/>
</calcChain>
</file>

<file path=xl/sharedStrings.xml><?xml version="1.0" encoding="utf-8"?>
<sst xmlns="http://schemas.openxmlformats.org/spreadsheetml/2006/main" count="366" uniqueCount="112">
  <si>
    <t>UWCD</t>
  </si>
  <si>
    <t>PVGD</t>
  </si>
  <si>
    <t>UTVT</t>
  </si>
  <si>
    <t>UOGD</t>
  </si>
  <si>
    <t>REDD DA LAV NOM</t>
  </si>
  <si>
    <t>UVGD</t>
  </si>
  <si>
    <t>REDD DA CAP NOM</t>
  </si>
  <si>
    <t xml:space="preserve">PIL NOM </t>
  </si>
  <si>
    <t xml:space="preserve">IMP IND NOM </t>
  </si>
  <si>
    <t>DEFL PIL 2020 (%)</t>
  </si>
  <si>
    <t>PIL REALE 2024 (G€)</t>
  </si>
  <si>
    <t>NATI VIVI</t>
  </si>
  <si>
    <t xml:space="preserve">TFT </t>
  </si>
  <si>
    <t>S2</t>
  </si>
  <si>
    <t>DEFL PIL 2025 (%)</t>
  </si>
  <si>
    <t>REDD DA CAP 2025 G€</t>
  </si>
  <si>
    <t>REDD DA LAV 2025 G€</t>
  </si>
  <si>
    <t>IMP IND 2025 G€</t>
  </si>
  <si>
    <t>C reale*S1A in Geuro</t>
  </si>
  <si>
    <t>POPOLAZIONE</t>
  </si>
  <si>
    <t>C reale*S1A in Geuro/nati manc.</t>
  </si>
  <si>
    <t>C reale*S1A in Geuro/popolaz</t>
  </si>
  <si>
    <t>C/L</t>
  </si>
  <si>
    <t>L/C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</si>
  <si>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</si>
  <si>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</si>
  <si>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</si>
  <si>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</si>
  <si>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</si>
  <si>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</si>
  <si>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</si>
  <si>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</si>
  <si>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</si>
  <si>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</si>
  <si>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</si>
  <si>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</si>
  <si>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</si>
  <si>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</si>
  <si>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</si>
  <si>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</si>
  <si>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</si>
  <si>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</si>
  <si>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</si>
  <si>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</si>
  <si>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</si>
  <si>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</si>
  <si>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</si>
  <si>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</si>
  <si>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</si>
  <si>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</si>
  <si>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</si>
  <si>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</si>
  <si>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</si>
  <si>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</si>
  <si>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</si>
  <si>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</si>
  <si>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</si>
  <si>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</si>
  <si>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PIL</t>
  </si>
  <si>
    <t>C</t>
  </si>
  <si>
    <t>L</t>
  </si>
  <si>
    <t>S1A</t>
  </si>
  <si>
    <t>S1B</t>
  </si>
  <si>
    <t>S1A*C*DEFL</t>
  </si>
  <si>
    <t>TFT '91-&gt;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</si>
  <si>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</si>
  <si>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</si>
  <si>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</si>
  <si>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</si>
  <si>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</si>
  <si>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</si>
  <si>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</si>
  <si>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</si>
  <si>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</si>
  <si>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</si>
  <si>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</si>
  <si>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</si>
  <si>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</si>
  <si>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</si>
  <si>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</si>
  <si>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</si>
  <si>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</si>
  <si>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</si>
  <si>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</si>
  <si>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</si>
  <si>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</si>
  <si>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</si>
  <si>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</si>
  <si>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</si>
  <si>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</si>
  <si>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</si>
  <si>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</si>
  <si>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</si>
  <si>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</si>
  <si>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</si>
  <si>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</si>
  <si>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DEFL '25</t>
  </si>
  <si>
    <t>TFT</t>
  </si>
  <si>
    <t>L/C        M</t>
  </si>
  <si>
    <t>C/L      m</t>
  </si>
  <si>
    <t>N</t>
  </si>
  <si>
    <t xml:space="preserve"> </t>
  </si>
  <si>
    <t>PPMCO2</t>
  </si>
  <si>
    <t>S1</t>
  </si>
  <si>
    <t>IT</t>
  </si>
  <si>
    <t>DE</t>
  </si>
  <si>
    <t>ES</t>
  </si>
  <si>
    <t>FR</t>
  </si>
  <si>
    <t>JA</t>
  </si>
  <si>
    <t>KR</t>
  </si>
  <si>
    <t>UK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</si>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</sst>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00"/>
    <numFmt numFmtId="165" formatCode="0.00000"/>
    <numFmt numFmtId="166" formatCode="#,##0.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12"/>
      <color rgb="FF000000"/>
      <name val="Aptos"/>
      <family val="2"/>
    </font>
    <font>
      <sz val="11"/>
      <color rgb="FF00AA00"/>
      <name val="Calibri"/>
      <family val="2"/>
      <scheme val="minor"/>
    </font>
    <font>
      <sz val="11"/>
      <color rgb="FFAA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2" fontId="0" fillId="0" borderId="0" xfId="0" applyNumberFormat="1"/>
    <xf numFmtId="1" fontId="0" fillId="0" borderId="0" xfId="0" applyNumberFormat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vertical="center" wrapText="1"/>
    </xf>
    <xf numFmtId="166" fontId="0" fillId="0" borderId="0" xfId="0" applyNumberFormat="1" applyAlignment="1">
      <alignment vertical="center" wrapText="1"/>
    </xf>
    <xf numFmtId="3" fontId="0" fillId="0" borderId="0" xfId="0" applyNumberFormat="1"/>
    <xf numFmtId="165" fontId="2" fillId="0" borderId="0" xfId="1" applyNumberFormat="1" applyAlignment="1">
      <alignment horizontal="center" vertical="center" wrapText="1"/>
    </xf>
    <xf numFmtId="1" fontId="0" fillId="0" borderId="0" xfId="0" applyNumberFormat="1"/>
    <xf numFmtId="166" fontId="0" fillId="0" borderId="0" xfId="0" applyNumberFormat="1"/>
    <xf numFmtId="1" fontId="4" fillId="0" borderId="0" xfId="2" applyNumberFormat="1" applyFont="1" applyFill="1" applyAlignment="1">
      <alignment horizontal="right" vertical="center"/>
    </xf>
    <xf numFmtId="1" fontId="4" fillId="0" borderId="0" xfId="3" applyNumberFormat="1" applyFont="1" applyFill="1" applyAlignment="1">
      <alignment horizontal="right"/>
    </xf>
    <xf numFmtId="1" fontId="4" fillId="0" borderId="0" xfId="3" applyNumberFormat="1" applyFont="1" applyFill="1" applyBorder="1" applyAlignment="1">
      <alignment horizontal="right"/>
    </xf>
    <xf numFmtId="1" fontId="5" fillId="0" borderId="0" xfId="2" applyNumberFormat="1" applyFont="1" applyFill="1" applyAlignment="1">
      <alignment horizontal="right" vertical="center"/>
    </xf>
    <xf numFmtId="1" fontId="5" fillId="0" borderId="0" xfId="3" applyNumberFormat="1" applyFont="1" applyFill="1" applyAlignment="1">
      <alignment horizontal="right"/>
    </xf>
    <xf numFmtId="1" fontId="5" fillId="0" borderId="0" xfId="3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right" vertical="center" wrapText="1" readingOrder="1"/>
    </xf>
    <xf numFmtId="3" fontId="4" fillId="0" borderId="0" xfId="2" applyNumberFormat="1" applyFont="1" applyAlignment="1"/>
    <xf numFmtId="3" fontId="4" fillId="0" borderId="0" xfId="2" applyNumberFormat="1" applyFont="1" applyFill="1" applyAlignment="1"/>
    <xf numFmtId="3" fontId="4" fillId="0" borderId="0" xfId="2" applyNumberFormat="1" applyFont="1" applyFill="1" applyBorder="1"/>
    <xf numFmtId="3" fontId="4" fillId="0" borderId="0" xfId="2" applyNumberFormat="1" applyFont="1" applyFill="1" applyBorder="1" applyAlignment="1"/>
    <xf numFmtId="16" fontId="0" fillId="0" borderId="0" xfId="0" applyNumberForma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10" fontId="7" fillId="0" borderId="0" xfId="0" applyNumberFormat="1" applyFont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10" fontId="8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2" fillId="0" borderId="0" xfId="1"/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1" applyAlignment="1">
      <alignment horizontal="left" vertical="center" indent="1"/>
    </xf>
    <xf numFmtId="1" fontId="0" fillId="0" borderId="0" xfId="0" applyNumberFormat="1" applyFont="1"/>
    <xf numFmtId="1" fontId="5" fillId="0" borderId="0" xfId="2" applyNumberFormat="1" applyFont="1" applyAlignment="1"/>
    <xf numFmtId="1" fontId="5" fillId="0" borderId="0" xfId="2" applyNumberFormat="1" applyFont="1" applyFill="1" applyAlignment="1"/>
    <xf numFmtId="1" fontId="5" fillId="0" borderId="0" xfId="2" applyNumberFormat="1" applyFont="1" applyFill="1" applyBorder="1" applyAlignment="1"/>
    <xf numFmtId="1" fontId="5" fillId="0" borderId="0" xfId="2" applyNumberFormat="1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 vertical="center" wrapText="1"/>
    </xf>
  </cellXfs>
  <cellStyles count="4">
    <cellStyle name="Collegamento ipertestuale" xfId="1" builtinId="8"/>
    <cellStyle name="Migliaia 2" xfId="3" xr:uid="{658EBEE6-BFCF-4CC9-A19D-7FD908729A93}"/>
    <cellStyle name="Normale" xfId="0" builtinId="0"/>
    <cellStyle name="Normale 2" xfId="2" xr:uid="{A9856B6D-9CC9-49B8-9BFA-6A015FCAFA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IT!$A$12:$B$12</c:f>
              <c:strCache>
                <c:ptCount val="2"/>
                <c:pt idx="0">
                  <c:v>C/L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IT!$C$1:$BX$1</c:f>
              <c:numCache>
                <c:formatCode>General</c:formatCode>
                <c:ptCount val="7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7">
                  <c:v>2026</c:v>
                </c:pt>
                <c:pt idx="68">
                  <c:v>2027</c:v>
                </c:pt>
              </c:numCache>
            </c:numRef>
          </c:cat>
          <c:val>
            <c:numRef>
              <c:f>IT!$C$12:$BX$12</c:f>
              <c:numCache>
                <c:formatCode>General</c:formatCode>
                <c:ptCount val="74"/>
                <c:pt idx="0">
                  <c:v>1.4228959263765233</c:v>
                </c:pt>
                <c:pt idx="1">
                  <c:v>1.4165713937685434</c:v>
                </c:pt>
                <c:pt idx="2">
                  <c:v>1.3332455909449856</c:v>
                </c:pt>
                <c:pt idx="3">
                  <c:v>1.184816895521654</c:v>
                </c:pt>
                <c:pt idx="4">
                  <c:v>1.1460870947129345</c:v>
                </c:pt>
                <c:pt idx="5">
                  <c:v>1.1851165259750398</c:v>
                </c:pt>
                <c:pt idx="6">
                  <c:v>1.2213884517271216</c:v>
                </c:pt>
                <c:pt idx="7">
                  <c:v>1.1977824432720092</c:v>
                </c:pt>
                <c:pt idx="8">
                  <c:v>1.2044477209496542</c:v>
                </c:pt>
                <c:pt idx="9">
                  <c:v>1.2191814123057692</c:v>
                </c:pt>
                <c:pt idx="10">
                  <c:v>1.1254071518027733</c:v>
                </c:pt>
                <c:pt idx="11">
                  <c:v>1.0190302381238594</c:v>
                </c:pt>
                <c:pt idx="12">
                  <c:v>0.99750690945040199</c:v>
                </c:pt>
                <c:pt idx="13">
                  <c:v>1.014654919883446</c:v>
                </c:pt>
                <c:pt idx="14">
                  <c:v>1.0502933490360642</c:v>
                </c:pt>
                <c:pt idx="15">
                  <c:v>0.99031607415844203</c:v>
                </c:pt>
                <c:pt idx="16">
                  <c:v>1.0239654584345774</c:v>
                </c:pt>
                <c:pt idx="17">
                  <c:v>1.0047217865754636</c:v>
                </c:pt>
                <c:pt idx="18">
                  <c:v>1.043548084199992</c:v>
                </c:pt>
                <c:pt idx="19">
                  <c:v>1.0784642962433968</c:v>
                </c:pt>
                <c:pt idx="20">
                  <c:v>1.1029256735461292</c:v>
                </c:pt>
                <c:pt idx="21">
                  <c:v>1.078173665404585</c:v>
                </c:pt>
                <c:pt idx="22">
                  <c:v>1.0976890114563667</c:v>
                </c:pt>
                <c:pt idx="23">
                  <c:v>1.1120844113992769</c:v>
                </c:pt>
                <c:pt idx="24">
                  <c:v>1.1692229601077737</c:v>
                </c:pt>
                <c:pt idx="25">
                  <c:v>1.1807546617094784</c:v>
                </c:pt>
                <c:pt idx="26">
                  <c:v>1.2325548217184195</c:v>
                </c:pt>
                <c:pt idx="27">
                  <c:v>1.2356874502303714</c:v>
                </c:pt>
                <c:pt idx="28">
                  <c:v>1.2430238627066017</c:v>
                </c:pt>
                <c:pt idx="29">
                  <c:v>1.2479514062069463</c:v>
                </c:pt>
                <c:pt idx="30">
                  <c:v>1.1994835371962995</c:v>
                </c:pt>
                <c:pt idx="31">
                  <c:v>1.1799886124240497</c:v>
                </c:pt>
                <c:pt idx="32">
                  <c:v>1.1838096215948801</c:v>
                </c:pt>
                <c:pt idx="33">
                  <c:v>1.1935632823247677</c:v>
                </c:pt>
                <c:pt idx="34">
                  <c:v>1.269306018067301</c:v>
                </c:pt>
                <c:pt idx="35">
                  <c:v>1.3506746477733049</c:v>
                </c:pt>
                <c:pt idx="36">
                  <c:v>1.3329214149310942</c:v>
                </c:pt>
                <c:pt idx="37">
                  <c:v>1.3086788355360808</c:v>
                </c:pt>
                <c:pt idx="38">
                  <c:v>1.3368111175277257</c:v>
                </c:pt>
                <c:pt idx="39">
                  <c:v>1.3345181798680386</c:v>
                </c:pt>
                <c:pt idx="40">
                  <c:v>1.378840961025243</c:v>
                </c:pt>
                <c:pt idx="41">
                  <c:v>1.3871258837477678</c:v>
                </c:pt>
                <c:pt idx="42">
                  <c:v>1.3610924814841807</c:v>
                </c:pt>
                <c:pt idx="43">
                  <c:v>1.3482393795445746</c:v>
                </c:pt>
                <c:pt idx="44">
                  <c:v>1.3537122139122701</c:v>
                </c:pt>
                <c:pt idx="45">
                  <c:v>1.3126838270648844</c:v>
                </c:pt>
                <c:pt idx="46">
                  <c:v>1.2895865960773942</c:v>
                </c:pt>
                <c:pt idx="47">
                  <c:v>1.2926037386658122</c:v>
                </c:pt>
                <c:pt idx="48">
                  <c:v>1.2649716633883186</c:v>
                </c:pt>
                <c:pt idx="49">
                  <c:v>1.2083670453589372</c:v>
                </c:pt>
                <c:pt idx="50">
                  <c:v>1.2145940211059851</c:v>
                </c:pt>
                <c:pt idx="51">
                  <c:v>1.2350847493140926</c:v>
                </c:pt>
                <c:pt idx="52">
                  <c:v>1.2086331452249512</c:v>
                </c:pt>
                <c:pt idx="53">
                  <c:v>1.2229240240474186</c:v>
                </c:pt>
                <c:pt idx="54">
                  <c:v>1.2296952265307666</c:v>
                </c:pt>
                <c:pt idx="55">
                  <c:v>1.2203400167345562</c:v>
                </c:pt>
                <c:pt idx="56">
                  <c:v>1.2440814252653434</c:v>
                </c:pt>
                <c:pt idx="57">
                  <c:v>1.2299630848439291</c:v>
                </c:pt>
                <c:pt idx="58">
                  <c:v>1.2084552215134108</c:v>
                </c:pt>
                <c:pt idx="59">
                  <c:v>1.1901854186510232</c:v>
                </c:pt>
                <c:pt idx="60">
                  <c:v>1.1757025328293125</c:v>
                </c:pt>
                <c:pt idx="61">
                  <c:v>1.1957818570763266</c:v>
                </c:pt>
                <c:pt idx="62">
                  <c:v>1.2544156917294913</c:v>
                </c:pt>
                <c:pt idx="63">
                  <c:v>1.2973626314887952</c:v>
                </c:pt>
                <c:pt idx="64">
                  <c:v>1.2268527755378393</c:v>
                </c:pt>
                <c:pt idx="65">
                  <c:v>1.1896297907648075</c:v>
                </c:pt>
                <c:pt idx="66">
                  <c:v>1.2297445461566483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A-4AA7-BB1F-8E6E5C1728EF}"/>
            </c:ext>
          </c:extLst>
        </c:ser>
        <c:ser>
          <c:idx val="1"/>
          <c:order val="1"/>
          <c:tx>
            <c:strRef>
              <c:f>IT!$A$14:$B$14</c:f>
              <c:strCache>
                <c:ptCount val="2"/>
                <c:pt idx="0">
                  <c:v>S1A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IT!$C$1:$BX$1</c:f>
              <c:numCache>
                <c:formatCode>General</c:formatCode>
                <c:ptCount val="7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7">
                  <c:v>2026</c:v>
                </c:pt>
                <c:pt idx="68">
                  <c:v>2027</c:v>
                </c:pt>
              </c:numCache>
            </c:numRef>
          </c:cat>
          <c:val>
            <c:numRef>
              <c:f>IT!$C$14:$BX$14</c:f>
              <c:numCache>
                <c:formatCode>#,##0.00000</c:formatCode>
                <c:ptCount val="74"/>
                <c:pt idx="0">
                  <c:v>0.15274644152575423</c:v>
                </c:pt>
                <c:pt idx="1">
                  <c:v>0.15118520533354368</c:v>
                </c:pt>
                <c:pt idx="2">
                  <c:v>0.12923277230270164</c:v>
                </c:pt>
                <c:pt idx="3">
                  <c:v>8.2479904721449046E-2</c:v>
                </c:pt>
                <c:pt idx="4">
                  <c:v>6.828840868251114E-2</c:v>
                </c:pt>
                <c:pt idx="5">
                  <c:v>8.2586080495652595E-2</c:v>
                </c:pt>
                <c:pt idx="6">
                  <c:v>9.5054388668739845E-2</c:v>
                </c:pt>
                <c:pt idx="7">
                  <c:v>8.7025737596978681E-2</c:v>
                </c:pt>
                <c:pt idx="8">
                  <c:v>8.9324553154282768E-2</c:v>
                </c:pt>
                <c:pt idx="9">
                  <c:v>9.4316926534212059E-2</c:v>
                </c:pt>
                <c:pt idx="10">
                  <c:v>6.0310779961976806E-2</c:v>
                </c:pt>
                <c:pt idx="11">
                  <c:v>1.4157515778638521E-2</c:v>
                </c:pt>
                <c:pt idx="12">
                  <c:v>3.6219410551970132E-3</c:v>
                </c:pt>
                <c:pt idx="13">
                  <c:v>1.2052012179325404E-2</c:v>
                </c:pt>
                <c:pt idx="14">
                  <c:v>2.8691553487944336E-2</c:v>
                </c:pt>
                <c:pt idx="15">
                  <c:v>-1.8781960578883155E-15</c:v>
                </c:pt>
                <c:pt idx="16">
                  <c:v>1.6510862648487227E-2</c:v>
                </c:pt>
                <c:pt idx="17">
                  <c:v>7.2038866456890886E-3</c:v>
                </c:pt>
                <c:pt idx="18">
                  <c:v>2.5629394728373233E-2</c:v>
                </c:pt>
                <c:pt idx="19">
                  <c:v>4.1066315070275583E-2</c:v>
                </c:pt>
                <c:pt idx="20">
                  <c:v>5.1298789455861381E-2</c:v>
                </c:pt>
                <c:pt idx="21">
                  <c:v>4.094194983912227E-2</c:v>
                </c:pt>
                <c:pt idx="22">
                  <c:v>4.914659868008156E-2</c:v>
                </c:pt>
                <c:pt idx="23">
                  <c:v>5.5014170894373667E-2</c:v>
                </c:pt>
                <c:pt idx="24">
                  <c:v>7.687899032106113E-2</c:v>
                </c:pt>
                <c:pt idx="25">
                  <c:v>8.1035111195075019E-2</c:v>
                </c:pt>
                <c:pt idx="26">
                  <c:v>9.8745046114146973E-2</c:v>
                </c:pt>
                <c:pt idx="27">
                  <c:v>9.9768447011119338E-2</c:v>
                </c:pt>
                <c:pt idx="28">
                  <c:v>0.10214499953277906</c:v>
                </c:pt>
                <c:pt idx="29">
                  <c:v>0.1037255381230474</c:v>
                </c:pt>
                <c:pt idx="30">
                  <c:v>8.7614863117556049E-2</c:v>
                </c:pt>
                <c:pt idx="31">
                  <c:v>8.0761539598738635E-2</c:v>
                </c:pt>
                <c:pt idx="32">
                  <c:v>8.2122577365188645E-2</c:v>
                </c:pt>
                <c:pt idx="33">
                  <c:v>8.5557303442330729E-2</c:v>
                </c:pt>
                <c:pt idx="34">
                  <c:v>0.11043332794280029</c:v>
                </c:pt>
                <c:pt idx="35">
                  <c:v>0.1340485314631592</c:v>
                </c:pt>
                <c:pt idx="36">
                  <c:v>0.12914200739840978</c:v>
                </c:pt>
                <c:pt idx="37">
                  <c:v>0.12222699472992257</c:v>
                </c:pt>
                <c:pt idx="38">
                  <c:v>0.13022816683691155</c:v>
                </c:pt>
                <c:pt idx="39">
                  <c:v>0.12958865368266867</c:v>
                </c:pt>
                <c:pt idx="40">
                  <c:v>0.14157371086659298</c:v>
                </c:pt>
                <c:pt idx="41">
                  <c:v>0.14372902306819907</c:v>
                </c:pt>
                <c:pt idx="42">
                  <c:v>0.13686815297685262</c:v>
                </c:pt>
                <c:pt idx="43">
                  <c:v>0.13338313448449549</c:v>
                </c:pt>
                <c:pt idx="44">
                  <c:v>0.13487514102585368</c:v>
                </c:pt>
                <c:pt idx="45">
                  <c:v>0.12338700054465826</c:v>
                </c:pt>
                <c:pt idx="46">
                  <c:v>0.11659807492614629</c:v>
                </c:pt>
                <c:pt idx="47">
                  <c:v>0.1174986744122922</c:v>
                </c:pt>
                <c:pt idx="48">
                  <c:v>0.10909016380313637</c:v>
                </c:pt>
                <c:pt idx="49">
                  <c:v>9.066446480456461E-2</c:v>
                </c:pt>
                <c:pt idx="50">
                  <c:v>9.2775516849938011E-2</c:v>
                </c:pt>
                <c:pt idx="51">
                  <c:v>9.957195349032498E-2</c:v>
                </c:pt>
                <c:pt idx="52">
                  <c:v>9.0755122163106813E-2</c:v>
                </c:pt>
                <c:pt idx="53">
                  <c:v>9.5565915909867155E-2</c:v>
                </c:pt>
                <c:pt idx="54">
                  <c:v>9.7806290379133493E-2</c:v>
                </c:pt>
                <c:pt idx="55">
                  <c:v>9.4704396261134013E-2</c:v>
                </c:pt>
                <c:pt idx="56">
                  <c:v>0.10248527416467967</c:v>
                </c:pt>
                <c:pt idx="57">
                  <c:v>9.7894408929326493E-2</c:v>
                </c:pt>
                <c:pt idx="58">
                  <c:v>9.0694509893723435E-2</c:v>
                </c:pt>
                <c:pt idx="59">
                  <c:v>8.4374169754242639E-2</c:v>
                </c:pt>
                <c:pt idx="60">
                  <c:v>7.9224317073138859E-2</c:v>
                </c:pt>
                <c:pt idx="61">
                  <c:v>8.6330746657546448E-2</c:v>
                </c:pt>
                <c:pt idx="62">
                  <c:v>0.1057801659025502</c:v>
                </c:pt>
                <c:pt idx="63">
                  <c:v>0.1189106620991274</c:v>
                </c:pt>
                <c:pt idx="64">
                  <c:v>9.6868825888251561E-2</c:v>
                </c:pt>
                <c:pt idx="65">
                  <c:v>8.4178911520917277E-2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EA-4AA7-BB1F-8E6E5C1728EF}"/>
            </c:ext>
          </c:extLst>
        </c:ser>
        <c:ser>
          <c:idx val="2"/>
          <c:order val="2"/>
          <c:tx>
            <c:strRef>
              <c:f>IT!$A$15:$B$15</c:f>
              <c:strCache>
                <c:ptCount val="2"/>
                <c:pt idx="0">
                  <c:v>S1B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IT!$C$1:$BX$1</c:f>
              <c:numCache>
                <c:formatCode>General</c:formatCode>
                <c:ptCount val="7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7">
                  <c:v>2026</c:v>
                </c:pt>
                <c:pt idx="68">
                  <c:v>2027</c:v>
                </c:pt>
              </c:numCache>
            </c:numRef>
          </c:cat>
          <c:val>
            <c:numRef>
              <c:f>IT!$C$15:$BX$15</c:f>
              <c:numCache>
                <c:formatCode>General</c:formatCode>
                <c:ptCount val="74"/>
                <c:pt idx="0">
                  <c:v>0.21734228941550773</c:v>
                </c:pt>
                <c:pt idx="1">
                  <c:v>0.21416463703652361</c:v>
                </c:pt>
                <c:pt idx="2">
                  <c:v>0.17229902387817633</c:v>
                </c:pt>
                <c:pt idx="3">
                  <c:v>9.7723584654991077E-2</c:v>
                </c:pt>
                <c:pt idx="4">
                  <c:v>7.8264463909510709E-2</c:v>
                </c:pt>
                <c:pt idx="5">
                  <c:v>9.7874128810904834E-2</c:v>
                </c:pt>
                <c:pt idx="6">
                  <c:v>0.11609833260598224</c:v>
                </c:pt>
                <c:pt idx="7">
                  <c:v>0.10423790060645992</c:v>
                </c:pt>
                <c:pt idx="8">
                  <c:v>0.10758675447152419</c:v>
                </c:pt>
                <c:pt idx="9">
                  <c:v>0.11498944369632216</c:v>
                </c:pt>
                <c:pt idx="10">
                  <c:v>6.7874183100014057E-2</c:v>
                </c:pt>
                <c:pt idx="11">
                  <c:v>1.4426936675150189E-2</c:v>
                </c:pt>
                <c:pt idx="12">
                  <c:v>3.6129112281829091E-3</c:v>
                </c:pt>
                <c:pt idx="13">
                  <c:v>1.2228633452249589E-2</c:v>
                </c:pt>
                <c:pt idx="14">
                  <c:v>3.0134547801902337E-2</c:v>
                </c:pt>
                <c:pt idx="15">
                  <c:v>0</c:v>
                </c:pt>
                <c:pt idx="16">
                  <c:v>1.6906553041010453E-2</c:v>
                </c:pt>
                <c:pt idx="17">
                  <c:v>7.2379018609457363E-3</c:v>
                </c:pt>
                <c:pt idx="18">
                  <c:v>2.6745505768001134E-2</c:v>
                </c:pt>
                <c:pt idx="19">
                  <c:v>4.4288554581576267E-2</c:v>
                </c:pt>
                <c:pt idx="20">
                  <c:v>5.6578751912708898E-2</c:v>
                </c:pt>
                <c:pt idx="21">
                  <c:v>4.4142532126859049E-2</c:v>
                </c:pt>
                <c:pt idx="22">
                  <c:v>5.3947681321583424E-2</c:v>
                </c:pt>
                <c:pt idx="23">
                  <c:v>6.1180401857690754E-2</c:v>
                </c:pt>
                <c:pt idx="24">
                  <c:v>8.9888680633289975E-2</c:v>
                </c:pt>
                <c:pt idx="25">
                  <c:v>9.5682585305732815E-2</c:v>
                </c:pt>
                <c:pt idx="26">
                  <c:v>0.12170868270880159</c:v>
                </c:pt>
                <c:pt idx="27">
                  <c:v>0.12328261790061604</c:v>
                </c:pt>
                <c:pt idx="28">
                  <c:v>0.12696867187540109</c:v>
                </c:pt>
                <c:pt idx="29">
                  <c:v>0.12944443116023133</c:v>
                </c:pt>
                <c:pt idx="30">
                  <c:v>0.10509258592321774</c:v>
                </c:pt>
                <c:pt idx="31">
                  <c:v>9.5297697048347577E-2</c:v>
                </c:pt>
                <c:pt idx="32">
                  <c:v>9.7217497235082245E-2</c:v>
                </c:pt>
                <c:pt idx="33">
                  <c:v>0.1021180559234864</c:v>
                </c:pt>
                <c:pt idx="34">
                  <c:v>0.14017368775299838</c:v>
                </c:pt>
                <c:pt idx="35">
                  <c:v>0.1810559530185335</c:v>
                </c:pt>
                <c:pt idx="36">
                  <c:v>0.17213614722853238</c:v>
                </c:pt>
                <c:pt idx="37">
                  <c:v>0.15995588113423184</c:v>
                </c:pt>
                <c:pt idx="38">
                  <c:v>0.174090461242841</c:v>
                </c:pt>
                <c:pt idx="39">
                  <c:v>0.17293841424414674</c:v>
                </c:pt>
                <c:pt idx="40">
                  <c:v>0.19520763154720513</c:v>
                </c:pt>
                <c:pt idx="41">
                  <c:v>0.19937024814368109</c:v>
                </c:pt>
                <c:pt idx="42">
                  <c:v>0.18629021397142295</c:v>
                </c:pt>
                <c:pt idx="43">
                  <c:v>0.17983239447908894</c:v>
                </c:pt>
                <c:pt idx="44">
                  <c:v>0.1825821257598402</c:v>
                </c:pt>
                <c:pt idx="45">
                  <c:v>0.16196812008502115</c:v>
                </c:pt>
                <c:pt idx="46">
                  <c:v>0.15036331455318808</c:v>
                </c:pt>
                <c:pt idx="47">
                  <c:v>0.15187922583360805</c:v>
                </c:pt>
                <c:pt idx="48">
                  <c:v>0.13799596596535962</c:v>
                </c:pt>
                <c:pt idx="49">
                  <c:v>0.10955595145494311</c:v>
                </c:pt>
                <c:pt idx="50">
                  <c:v>0.11268458807095437</c:v>
                </c:pt>
                <c:pt idx="51">
                  <c:v>0.12297980121531463</c:v>
                </c:pt>
                <c:pt idx="52">
                  <c:v>0.10968964874527248</c:v>
                </c:pt>
                <c:pt idx="53">
                  <c:v>0.116869854446274</c:v>
                </c:pt>
                <c:pt idx="54">
                  <c:v>0.12027192840390456</c:v>
                </c:pt>
                <c:pt idx="55">
                  <c:v>0.11557156451815037</c:v>
                </c:pt>
                <c:pt idx="56">
                  <c:v>0.12750002595150622</c:v>
                </c:pt>
                <c:pt idx="57">
                  <c:v>0.12040650919568952</c:v>
                </c:pt>
                <c:pt idx="58">
                  <c:v>0.1096002540436718</c:v>
                </c:pt>
                <c:pt idx="59">
                  <c:v>0.10042090655228779</c:v>
                </c:pt>
                <c:pt idx="60">
                  <c:v>9.3144230244563905E-2</c:v>
                </c:pt>
                <c:pt idx="61">
                  <c:v>0.10323274056094878</c:v>
                </c:pt>
                <c:pt idx="62">
                  <c:v>0.13269229998190993</c:v>
                </c:pt>
                <c:pt idx="63">
                  <c:v>0.154270249493001</c:v>
                </c:pt>
                <c:pt idx="64">
                  <c:v>0.11884378790409521</c:v>
                </c:pt>
                <c:pt idx="65">
                  <c:v>0.10014174089944006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EA-4AA7-BB1F-8E6E5C1728EF}"/>
            </c:ext>
          </c:extLst>
        </c:ser>
        <c:ser>
          <c:idx val="3"/>
          <c:order val="3"/>
          <c:tx>
            <c:strRef>
              <c:f>IT!$A$23:$B$23</c:f>
              <c:strCache>
                <c:ptCount val="2"/>
                <c:pt idx="0">
                  <c:v>S2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IT!$C$1:$BX$1</c:f>
              <c:numCache>
                <c:formatCode>General</c:formatCode>
                <c:ptCount val="7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7">
                  <c:v>2026</c:v>
                </c:pt>
                <c:pt idx="68">
                  <c:v>2027</c:v>
                </c:pt>
              </c:numCache>
            </c:numRef>
          </c:cat>
          <c:val>
            <c:numRef>
              <c:f>IT!$C$23:$BX$23</c:f>
              <c:numCache>
                <c:formatCode>0.00000</c:formatCode>
                <c:ptCount val="74"/>
                <c:pt idx="0">
                  <c:v>-0.12863070539419086</c:v>
                </c:pt>
                <c:pt idx="1">
                  <c:v>-0.12863070539419086</c:v>
                </c:pt>
                <c:pt idx="2">
                  <c:v>-0.14634146341463405</c:v>
                </c:pt>
                <c:pt idx="3">
                  <c:v>-0.17647058823529405</c:v>
                </c:pt>
                <c:pt idx="4">
                  <c:v>-0.22222222222222221</c:v>
                </c:pt>
                <c:pt idx="5">
                  <c:v>-0.21052631578947367</c:v>
                </c:pt>
                <c:pt idx="6">
                  <c:v>-0.19847328244274809</c:v>
                </c:pt>
                <c:pt idx="7">
                  <c:v>-0.1699604743083003</c:v>
                </c:pt>
                <c:pt idx="8">
                  <c:v>-0.15662650602409645</c:v>
                </c:pt>
                <c:pt idx="9">
                  <c:v>-0.16334661354581659</c:v>
                </c:pt>
                <c:pt idx="10">
                  <c:v>-0.13223140495867758</c:v>
                </c:pt>
                <c:pt idx="11">
                  <c:v>-0.12863070539419086</c:v>
                </c:pt>
                <c:pt idx="12">
                  <c:v>-0.11016949152542366</c:v>
                </c:pt>
                <c:pt idx="13">
                  <c:v>-0.10256410256410242</c:v>
                </c:pt>
                <c:pt idx="14">
                  <c:v>-9.8712446351931327E-2</c:v>
                </c:pt>
                <c:pt idx="15">
                  <c:v>-4.5454545454545525E-2</c:v>
                </c:pt>
                <c:pt idx="16">
                  <c:v>-4.7393364928909332E-3</c:v>
                </c:pt>
                <c:pt idx="17">
                  <c:v>6.5989847715736127E-2</c:v>
                </c:pt>
                <c:pt idx="18">
                  <c:v>0.12299465240641716</c:v>
                </c:pt>
                <c:pt idx="19">
                  <c:v>0.19318181818181812</c:v>
                </c:pt>
                <c:pt idx="20">
                  <c:v>0.25</c:v>
                </c:pt>
                <c:pt idx="21">
                  <c:v>0.3125</c:v>
                </c:pt>
                <c:pt idx="22">
                  <c:v>0.3125</c:v>
                </c:pt>
                <c:pt idx="23">
                  <c:v>0.36363636363636376</c:v>
                </c:pt>
                <c:pt idx="24">
                  <c:v>0.41891891891891908</c:v>
                </c:pt>
                <c:pt idx="25">
                  <c:v>0.44827586206896552</c:v>
                </c:pt>
                <c:pt idx="26">
                  <c:v>0.53284671532846706</c:v>
                </c:pt>
                <c:pt idx="27">
                  <c:v>0.55555555555555558</c:v>
                </c:pt>
                <c:pt idx="28">
                  <c:v>0.52173913043478271</c:v>
                </c:pt>
                <c:pt idx="29">
                  <c:v>0.55555555555555558</c:v>
                </c:pt>
                <c:pt idx="30">
                  <c:v>0.54411764705882359</c:v>
                </c:pt>
                <c:pt idx="31">
                  <c:v>0.59090909090909083</c:v>
                </c:pt>
                <c:pt idx="32">
                  <c:v>0.59090909090909083</c:v>
                </c:pt>
                <c:pt idx="33">
                  <c:v>0.66666666666666674</c:v>
                </c:pt>
                <c:pt idx="34">
                  <c:v>0.7213114754098362</c:v>
                </c:pt>
                <c:pt idx="35">
                  <c:v>0.76470588235294135</c:v>
                </c:pt>
                <c:pt idx="36">
                  <c:v>0.7213114754098362</c:v>
                </c:pt>
                <c:pt idx="37">
                  <c:v>0.70731707317073189</c:v>
                </c:pt>
                <c:pt idx="38">
                  <c:v>0.73553719008264484</c:v>
                </c:pt>
                <c:pt idx="39">
                  <c:v>0.70731707317073189</c:v>
                </c:pt>
                <c:pt idx="40">
                  <c:v>0.66666666666666674</c:v>
                </c:pt>
                <c:pt idx="41">
                  <c:v>0.68000000000000016</c:v>
                </c:pt>
                <c:pt idx="42">
                  <c:v>0.65354330708661412</c:v>
                </c:pt>
                <c:pt idx="43">
                  <c:v>0.62790697674418605</c:v>
                </c:pt>
                <c:pt idx="44">
                  <c:v>0.56716417910447769</c:v>
                </c:pt>
                <c:pt idx="45">
                  <c:v>0.57894736842105265</c:v>
                </c:pt>
                <c:pt idx="46">
                  <c:v>0.53284671532846706</c:v>
                </c:pt>
                <c:pt idx="47">
                  <c:v>0.51079136690647498</c:v>
                </c:pt>
                <c:pt idx="48">
                  <c:v>0.45833333333333348</c:v>
                </c:pt>
                <c:pt idx="49">
                  <c:v>0.45833333333333348</c:v>
                </c:pt>
                <c:pt idx="50">
                  <c:v>0.45833333333333348</c:v>
                </c:pt>
                <c:pt idx="51">
                  <c:v>0.47887323943661975</c:v>
                </c:pt>
                <c:pt idx="52">
                  <c:v>0.47887323943661975</c:v>
                </c:pt>
                <c:pt idx="53">
                  <c:v>0.51079136690647498</c:v>
                </c:pt>
                <c:pt idx="54">
                  <c:v>0.52173913043478271</c:v>
                </c:pt>
                <c:pt idx="55">
                  <c:v>0.54411764705882359</c:v>
                </c:pt>
                <c:pt idx="56">
                  <c:v>0.54411764705882359</c:v>
                </c:pt>
                <c:pt idx="57">
                  <c:v>0.56716417910447769</c:v>
                </c:pt>
                <c:pt idx="58">
                  <c:v>0.60305343511450382</c:v>
                </c:pt>
                <c:pt idx="59">
                  <c:v>0.65354330708661412</c:v>
                </c:pt>
                <c:pt idx="60">
                  <c:v>0.69354838709677424</c:v>
                </c:pt>
                <c:pt idx="61">
                  <c:v>0.68000000000000016</c:v>
                </c:pt>
                <c:pt idx="62">
                  <c:v>0.69354838709677424</c:v>
                </c:pt>
                <c:pt idx="63">
                  <c:v>0.75000000000000022</c:v>
                </c:pt>
                <c:pt idx="64">
                  <c:v>0.77966101694915269</c:v>
                </c:pt>
                <c:pt idx="65">
                  <c:v>0.84210526315789491</c:v>
                </c:pt>
                <c:pt idx="66">
                  <c:v>0.54975101859467845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EA-4AA7-BB1F-8E6E5C172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948752"/>
        <c:axId val="1550950192"/>
      </c:lineChart>
      <c:catAx>
        <c:axId val="15509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50950192"/>
        <c:crosses val="autoZero"/>
        <c:auto val="1"/>
        <c:lblAlgn val="ctr"/>
        <c:lblOffset val="100"/>
        <c:noMultiLvlLbl val="0"/>
      </c:catAx>
      <c:valAx>
        <c:axId val="155095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50948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L_su_C!$A$2:$B$2</c:f>
              <c:strCache>
                <c:ptCount val="2"/>
                <c:pt idx="0">
                  <c:v>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L_su_C!$C$1:$BR$1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L_su_C!$C$2:$BR$2</c:f>
              <c:numCache>
                <c:formatCode>General</c:formatCode>
                <c:ptCount val="68"/>
                <c:pt idx="0">
                  <c:v>0.70279208862910358</c:v>
                </c:pt>
                <c:pt idx="1">
                  <c:v>0.70592982775098456</c:v>
                </c:pt>
                <c:pt idx="2">
                  <c:v>0.75004935834155961</c:v>
                </c:pt>
                <c:pt idx="3">
                  <c:v>0.84401227209012541</c:v>
                </c:pt>
                <c:pt idx="4">
                  <c:v>0.87253403743323232</c:v>
                </c:pt>
                <c:pt idx="5">
                  <c:v>0.84379888228903277</c:v>
                </c:pt>
                <c:pt idx="6">
                  <c:v>0.8187403430791701</c:v>
                </c:pt>
                <c:pt idx="7">
                  <c:v>0.83487615436095186</c:v>
                </c:pt>
                <c:pt idx="8">
                  <c:v>0.83025604399960495</c:v>
                </c:pt>
                <c:pt idx="9">
                  <c:v>0.82022247871115117</c:v>
                </c:pt>
                <c:pt idx="10">
                  <c:v>0.8885673050843107</c:v>
                </c:pt>
                <c:pt idx="11">
                  <c:v>0.98132514874249854</c:v>
                </c:pt>
                <c:pt idx="12">
                  <c:v>1.002499321584621</c:v>
                </c:pt>
                <c:pt idx="13">
                  <c:v>0.98555674486343647</c:v>
                </c:pt>
                <c:pt idx="14">
                  <c:v>0.95211495047338701</c:v>
                </c:pt>
                <c:pt idx="15">
                  <c:v>1.0097786212849138</c:v>
                </c:pt>
                <c:pt idx="16">
                  <c:v>0.97659544251500885</c:v>
                </c:pt>
                <c:pt idx="17">
                  <c:v>0.99530040391424424</c:v>
                </c:pt>
                <c:pt idx="18">
                  <c:v>0.95826921168335333</c:v>
                </c:pt>
                <c:pt idx="19">
                  <c:v>0.92724441920171985</c:v>
                </c:pt>
                <c:pt idx="20">
                  <c:v>0.90667941093872406</c:v>
                </c:pt>
                <c:pt idx="21">
                  <c:v>0.92749436578452293</c:v>
                </c:pt>
                <c:pt idx="22">
                  <c:v>0.91100483794881293</c:v>
                </c:pt>
                <c:pt idx="23">
                  <c:v>0.89921231675368329</c:v>
                </c:pt>
                <c:pt idx="24">
                  <c:v>0.85526887011167185</c:v>
                </c:pt>
                <c:pt idx="25">
                  <c:v>0.84691598723160277</c:v>
                </c:pt>
                <c:pt idx="26">
                  <c:v>0.81132293864690486</c:v>
                </c:pt>
                <c:pt idx="27">
                  <c:v>0.809266129403166</c:v>
                </c:pt>
                <c:pt idx="28">
                  <c:v>0.80448978495277357</c:v>
                </c:pt>
                <c:pt idx="29">
                  <c:v>0.80131325228393646</c:v>
                </c:pt>
                <c:pt idx="30">
                  <c:v>0.83369214248444212</c:v>
                </c:pt>
                <c:pt idx="31">
                  <c:v>0.84746580557731044</c:v>
                </c:pt>
                <c:pt idx="32">
                  <c:v>0.84473042097153783</c:v>
                </c:pt>
                <c:pt idx="33">
                  <c:v>0.8378273819317279</c:v>
                </c:pt>
                <c:pt idx="34">
                  <c:v>0.78783207970812452</c:v>
                </c:pt>
                <c:pt idx="35">
                  <c:v>0.74037074853561502</c:v>
                </c:pt>
                <c:pt idx="36">
                  <c:v>0.75023177570576838</c:v>
                </c:pt>
                <c:pt idx="37">
                  <c:v>0.76412942033280828</c:v>
                </c:pt>
                <c:pt idx="38">
                  <c:v>0.74804883568696068</c:v>
                </c:pt>
                <c:pt idx="39">
                  <c:v>0.74933411555238849</c:v>
                </c:pt>
                <c:pt idx="40">
                  <c:v>0.72524680384926032</c:v>
                </c:pt>
                <c:pt idx="41">
                  <c:v>0.7209151034642779</c:v>
                </c:pt>
                <c:pt idx="42">
                  <c:v>0.73470393349727903</c:v>
                </c:pt>
                <c:pt idx="43">
                  <c:v>0.74170804915800093</c:v>
                </c:pt>
                <c:pt idx="44">
                  <c:v>0.73870944630836199</c:v>
                </c:pt>
                <c:pt idx="45">
                  <c:v>0.76179806544578632</c:v>
                </c:pt>
                <c:pt idx="46">
                  <c:v>0.7754423030153651</c:v>
                </c:pt>
                <c:pt idx="47">
                  <c:v>0.77363229742176887</c:v>
                </c:pt>
                <c:pt idx="48">
                  <c:v>0.79053154228089761</c:v>
                </c:pt>
                <c:pt idx="49">
                  <c:v>0.82756311821045792</c:v>
                </c:pt>
                <c:pt idx="50">
                  <c:v>0.82332037094124666</c:v>
                </c:pt>
                <c:pt idx="51">
                  <c:v>0.80966103788047949</c:v>
                </c:pt>
                <c:pt idx="52">
                  <c:v>0.82738091698939764</c:v>
                </c:pt>
                <c:pt idx="53">
                  <c:v>0.81771228656574757</c:v>
                </c:pt>
                <c:pt idx="54">
                  <c:v>0.81320962985374357</c:v>
                </c:pt>
                <c:pt idx="55">
                  <c:v>0.81944375033758832</c:v>
                </c:pt>
                <c:pt idx="56">
                  <c:v>0.8038059082722141</c:v>
                </c:pt>
                <c:pt idx="57">
                  <c:v>0.81303253107542706</c:v>
                </c:pt>
                <c:pt idx="58">
                  <c:v>0.82750273423259191</c:v>
                </c:pt>
                <c:pt idx="59">
                  <c:v>0.84020521872416931</c:v>
                </c:pt>
                <c:pt idx="60">
                  <c:v>0.85055528254541846</c:v>
                </c:pt>
                <c:pt idx="61">
                  <c:v>0.83627293229300947</c:v>
                </c:pt>
                <c:pt idx="62">
                  <c:v>0.79718390529799366</c:v>
                </c:pt>
                <c:pt idx="63">
                  <c:v>0.77079451475524996</c:v>
                </c:pt>
                <c:pt idx="64">
                  <c:v>0.81509372594573182</c:v>
                </c:pt>
                <c:pt idx="65">
                  <c:v>0.84059764454713648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A7-4C56-BCA9-AA1CD29FEF08}"/>
            </c:ext>
          </c:extLst>
        </c:ser>
        <c:ser>
          <c:idx val="1"/>
          <c:order val="1"/>
          <c:tx>
            <c:strRef>
              <c:f>L_su_C!$A$3:$B$3</c:f>
              <c:strCache>
                <c:ptCount val="2"/>
                <c:pt idx="0">
                  <c:v>DE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L_su_C!$C$1:$BR$1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L_su_C!$C$3:$BR$3</c:f>
              <c:numCache>
                <c:formatCode>General</c:formatCode>
                <c:ptCount val="68"/>
                <c:pt idx="31">
                  <c:v>1.4288606915916939</c:v>
                </c:pt>
                <c:pt idx="32">
                  <c:v>1.4764602048857367</c:v>
                </c:pt>
                <c:pt idx="33">
                  <c:v>1.4800800282380069</c:v>
                </c:pt>
                <c:pt idx="34">
                  <c:v>1.423729107077401</c:v>
                </c:pt>
                <c:pt idx="35">
                  <c:v>1.428446936846244</c:v>
                </c:pt>
                <c:pt idx="36">
                  <c:v>1.4051995705529809</c:v>
                </c:pt>
                <c:pt idx="37">
                  <c:v>1.3602103854228467</c:v>
                </c:pt>
                <c:pt idx="38">
                  <c:v>1.3419841573036548</c:v>
                </c:pt>
                <c:pt idx="39">
                  <c:v>1.3710128060268389</c:v>
                </c:pt>
                <c:pt idx="40">
                  <c:v>1.4214545131098106</c:v>
                </c:pt>
                <c:pt idx="41">
                  <c:v>1.3679839874825042</c:v>
                </c:pt>
                <c:pt idx="42">
                  <c:v>1.3506008697595591</c:v>
                </c:pt>
                <c:pt idx="43">
                  <c:v>1.350006599529002</c:v>
                </c:pt>
                <c:pt idx="44">
                  <c:v>1.2852525088439286</c:v>
                </c:pt>
                <c:pt idx="45">
                  <c:v>1.2398048455433968</c:v>
                </c:pt>
                <c:pt idx="46">
                  <c:v>1.1749964957860592</c:v>
                </c:pt>
                <c:pt idx="47">
                  <c:v>1.1447741790667876</c:v>
                </c:pt>
                <c:pt idx="48">
                  <c:v>1.195421401573012</c:v>
                </c:pt>
                <c:pt idx="49">
                  <c:v>1.3206580673145443</c:v>
                </c:pt>
                <c:pt idx="50">
                  <c:v>1.2591072604752498</c:v>
                </c:pt>
                <c:pt idx="51">
                  <c:v>1.2495064601410841</c:v>
                </c:pt>
                <c:pt idx="52">
                  <c:v>1.3095211036282914</c:v>
                </c:pt>
                <c:pt idx="53">
                  <c:v>1.3282389207584298</c:v>
                </c:pt>
                <c:pt idx="54">
                  <c:v>1.3250863065966698</c:v>
                </c:pt>
                <c:pt idx="55">
                  <c:v>1.345965449136735</c:v>
                </c:pt>
                <c:pt idx="56">
                  <c:v>1.3576796421901112</c:v>
                </c:pt>
                <c:pt idx="57">
                  <c:v>1.362532895616487</c:v>
                </c:pt>
                <c:pt idx="58">
                  <c:v>1.4203088059674647</c:v>
                </c:pt>
                <c:pt idx="59">
                  <c:v>1.47114057254055</c:v>
                </c:pt>
                <c:pt idx="60">
                  <c:v>1.4830124149681172</c:v>
                </c:pt>
                <c:pt idx="61">
                  <c:v>1.3886663680854934</c:v>
                </c:pt>
                <c:pt idx="62">
                  <c:v>1.3611684905253105</c:v>
                </c:pt>
                <c:pt idx="63">
                  <c:v>1.3603358157966658</c:v>
                </c:pt>
                <c:pt idx="64">
                  <c:v>1.4822202139901512</c:v>
                </c:pt>
                <c:pt idx="65">
                  <c:v>1.5259084752331733</c:v>
                </c:pt>
                <c:pt idx="66">
                  <c:v>1.5001783039928598</c:v>
                </c:pt>
                <c:pt idx="67">
                  <c:v>1.4992995301037193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A7-4C56-BCA9-AA1CD29FEF08}"/>
            </c:ext>
          </c:extLst>
        </c:ser>
        <c:ser>
          <c:idx val="2"/>
          <c:order val="2"/>
          <c:tx>
            <c:strRef>
              <c:f>L_su_C!$A$4:$B$4</c:f>
              <c:strCache>
                <c:ptCount val="2"/>
                <c:pt idx="0">
                  <c:v>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L_su_C!$C$1:$BR$1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L_su_C!$C$4:$BR$4</c:f>
              <c:numCache>
                <c:formatCode>General</c:formatCode>
                <c:ptCount val="68"/>
                <c:pt idx="0">
                  <c:v>0.75780514474611915</c:v>
                </c:pt>
                <c:pt idx="1">
                  <c:v>0.74287336324512421</c:v>
                </c:pt>
                <c:pt idx="2">
                  <c:v>0.74378229003964924</c:v>
                </c:pt>
                <c:pt idx="3">
                  <c:v>0.78937553620245893</c:v>
                </c:pt>
                <c:pt idx="4">
                  <c:v>0.81529587992614816</c:v>
                </c:pt>
                <c:pt idx="5">
                  <c:v>0.84451926249117881</c:v>
                </c:pt>
                <c:pt idx="6">
                  <c:v>0.89922074787963235</c:v>
                </c:pt>
                <c:pt idx="7">
                  <c:v>0.93849121190409035</c:v>
                </c:pt>
                <c:pt idx="8">
                  <c:v>0.89071579543196411</c:v>
                </c:pt>
                <c:pt idx="9">
                  <c:v>0.89877738406125163</c:v>
                </c:pt>
                <c:pt idx="10">
                  <c:v>0.93980180228833166</c:v>
                </c:pt>
                <c:pt idx="11">
                  <c:v>0.97967367439887976</c:v>
                </c:pt>
                <c:pt idx="12">
                  <c:v>1.0532835720227525</c:v>
                </c:pt>
                <c:pt idx="13">
                  <c:v>1.0873526308166601</c:v>
                </c:pt>
                <c:pt idx="14">
                  <c:v>1.0921840652990562</c:v>
                </c:pt>
                <c:pt idx="15">
                  <c:v>1.172043340639372</c:v>
                </c:pt>
                <c:pt idx="16">
                  <c:v>1.222939990090933</c:v>
                </c:pt>
                <c:pt idx="17">
                  <c:v>1.2223324180121653</c:v>
                </c:pt>
                <c:pt idx="18">
                  <c:v>1.1994800288837806</c:v>
                </c:pt>
                <c:pt idx="19">
                  <c:v>1.1993072966126808</c:v>
                </c:pt>
                <c:pt idx="20">
                  <c:v>1.1626452520254369</c:v>
                </c:pt>
                <c:pt idx="21">
                  <c:v>1.1914739849275147</c:v>
                </c:pt>
                <c:pt idx="22">
                  <c:v>1.1517673273589555</c:v>
                </c:pt>
                <c:pt idx="23">
                  <c:v>1.1557047203379149</c:v>
                </c:pt>
                <c:pt idx="24">
                  <c:v>1.0401990951470321</c:v>
                </c:pt>
                <c:pt idx="25">
                  <c:v>1.0040548032108769</c:v>
                </c:pt>
                <c:pt idx="26">
                  <c:v>0.98186731303924502</c:v>
                </c:pt>
                <c:pt idx="27">
                  <c:v>0.98566040578990743</c:v>
                </c:pt>
                <c:pt idx="28">
                  <c:v>0.9844770841264926</c:v>
                </c:pt>
                <c:pt idx="29">
                  <c:v>1.0136997331670923</c:v>
                </c:pt>
                <c:pt idx="30">
                  <c:v>1.0924908636882364</c:v>
                </c:pt>
                <c:pt idx="31">
                  <c:v>1.1550683925666083</c:v>
                </c:pt>
                <c:pt idx="32">
                  <c:v>1.2056880107023022</c:v>
                </c:pt>
                <c:pt idx="33">
                  <c:v>1.1880590637104538</c:v>
                </c:pt>
                <c:pt idx="34">
                  <c:v>1.1247865655328884</c:v>
                </c:pt>
                <c:pt idx="35">
                  <c:v>1.0811910313548398</c:v>
                </c:pt>
                <c:pt idx="36">
                  <c:v>1.0740133099177374</c:v>
                </c:pt>
                <c:pt idx="37">
                  <c:v>1.1302711756332595</c:v>
                </c:pt>
                <c:pt idx="38">
                  <c:v>1.1529574762869019</c:v>
                </c:pt>
                <c:pt idx="39">
                  <c:v>1.1666994780973656</c:v>
                </c:pt>
                <c:pt idx="40">
                  <c:v>1.169458109857592</c:v>
                </c:pt>
                <c:pt idx="41">
                  <c:v>1.1252258661402859</c:v>
                </c:pt>
                <c:pt idx="42">
                  <c:v>1.11281729865246</c:v>
                </c:pt>
                <c:pt idx="43">
                  <c:v>1.0973715823640167</c:v>
                </c:pt>
                <c:pt idx="44">
                  <c:v>1.103189840372012</c:v>
                </c:pt>
                <c:pt idx="45">
                  <c:v>1.1036637138982879</c:v>
                </c:pt>
                <c:pt idx="46">
                  <c:v>1.1102125117029635</c:v>
                </c:pt>
                <c:pt idx="47">
                  <c:v>1.1018010336141002</c:v>
                </c:pt>
                <c:pt idx="48">
                  <c:v>1.1368561962171935</c:v>
                </c:pt>
                <c:pt idx="49">
                  <c:v>1.1248653829471666</c:v>
                </c:pt>
                <c:pt idx="50">
                  <c:v>1.1519718898948268</c:v>
                </c:pt>
                <c:pt idx="51">
                  <c:v>1.1047633736261147</c:v>
                </c:pt>
                <c:pt idx="52">
                  <c:v>1.050261398334603</c:v>
                </c:pt>
                <c:pt idx="53">
                  <c:v>1.0275153366858771</c:v>
                </c:pt>
                <c:pt idx="54">
                  <c:v>1.0370579231450898</c:v>
                </c:pt>
                <c:pt idx="55">
                  <c:v>1.039997572734273</c:v>
                </c:pt>
                <c:pt idx="56">
                  <c:v>1.0157127833559259</c:v>
                </c:pt>
                <c:pt idx="57">
                  <c:v>1.012047453976503</c:v>
                </c:pt>
                <c:pt idx="58">
                  <c:v>1.0286428950376973</c:v>
                </c:pt>
                <c:pt idx="59">
                  <c:v>1.0841170439951291</c:v>
                </c:pt>
                <c:pt idx="60">
                  <c:v>1.2079788617781302</c:v>
                </c:pt>
                <c:pt idx="61">
                  <c:v>1.1980634850131269</c:v>
                </c:pt>
                <c:pt idx="62">
                  <c:v>1.1176767117688635</c:v>
                </c:pt>
                <c:pt idx="63">
                  <c:v>1.108959528116251</c:v>
                </c:pt>
                <c:pt idx="64">
                  <c:v>1.1311588321029493</c:v>
                </c:pt>
                <c:pt idx="65">
                  <c:v>1.1609491841141539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A7-4C56-BCA9-AA1CD29FEF08}"/>
            </c:ext>
          </c:extLst>
        </c:ser>
        <c:ser>
          <c:idx val="3"/>
          <c:order val="3"/>
          <c:tx>
            <c:strRef>
              <c:f>L_su_C!$A$5:$B$5</c:f>
              <c:strCache>
                <c:ptCount val="2"/>
                <c:pt idx="0">
                  <c:v>FR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L_su_C!$C$1:$BR$1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L_su_C!$C$5:$BR$5</c:f>
              <c:numCache>
                <c:formatCode>General</c:formatCode>
                <c:ptCount val="68"/>
                <c:pt idx="0">
                  <c:v>1.0999272577219235</c:v>
                </c:pt>
                <c:pt idx="1">
                  <c:v>1.1713601622816985</c:v>
                </c:pt>
                <c:pt idx="2">
                  <c:v>1.1940006823188121</c:v>
                </c:pt>
                <c:pt idx="3">
                  <c:v>1.2599787760462471</c:v>
                </c:pt>
                <c:pt idx="4">
                  <c:v>1.286234556465486</c:v>
                </c:pt>
                <c:pt idx="5">
                  <c:v>1.2770461248132963</c:v>
                </c:pt>
                <c:pt idx="6">
                  <c:v>1.2622826151244186</c:v>
                </c:pt>
                <c:pt idx="7">
                  <c:v>1.2495813693689002</c:v>
                </c:pt>
                <c:pt idx="8">
                  <c:v>1.3091641398911076</c:v>
                </c:pt>
                <c:pt idx="9">
                  <c:v>1.2998950298609593</c:v>
                </c:pt>
                <c:pt idx="10">
                  <c:v>1.323702564337631</c:v>
                </c:pt>
                <c:pt idx="11">
                  <c:v>1.3535241786106766</c:v>
                </c:pt>
                <c:pt idx="12">
                  <c:v>1.361839545995815</c:v>
                </c:pt>
                <c:pt idx="13">
                  <c:v>1.3680504473526935</c:v>
                </c:pt>
                <c:pt idx="14">
                  <c:v>1.4145758663464503</c:v>
                </c:pt>
                <c:pt idx="15">
                  <c:v>1.6091387351896846</c:v>
                </c:pt>
                <c:pt idx="16">
                  <c:v>1.6656443034383726</c:v>
                </c:pt>
                <c:pt idx="17">
                  <c:v>1.6711456270717735</c:v>
                </c:pt>
                <c:pt idx="18">
                  <c:v>1.6923222584566628</c:v>
                </c:pt>
                <c:pt idx="19">
                  <c:v>1.6964643495011562</c:v>
                </c:pt>
                <c:pt idx="20">
                  <c:v>1.7290326820966551</c:v>
                </c:pt>
                <c:pt idx="21">
                  <c:v>1.7546710829860421</c:v>
                </c:pt>
                <c:pt idx="22">
                  <c:v>1.7665980121864906</c:v>
                </c:pt>
                <c:pt idx="23">
                  <c:v>1.7124448947685023</c:v>
                </c:pt>
                <c:pt idx="24">
                  <c:v>1.6562774937633571</c:v>
                </c:pt>
                <c:pt idx="25">
                  <c:v>1.6111372369467432</c:v>
                </c:pt>
                <c:pt idx="26">
                  <c:v>1.4965238300828076</c:v>
                </c:pt>
                <c:pt idx="27">
                  <c:v>1.4826962593482771</c:v>
                </c:pt>
                <c:pt idx="28">
                  <c:v>1.4151249771111121</c:v>
                </c:pt>
                <c:pt idx="29">
                  <c:v>1.368895774575035</c:v>
                </c:pt>
                <c:pt idx="30">
                  <c:v>1.4014527664823833</c:v>
                </c:pt>
                <c:pt idx="31">
                  <c:v>1.4208609324144832</c:v>
                </c:pt>
                <c:pt idx="32">
                  <c:v>1.417491541857643</c:v>
                </c:pt>
                <c:pt idx="33">
                  <c:v>1.4415158327888178</c:v>
                </c:pt>
                <c:pt idx="34">
                  <c:v>1.4296236397297308</c:v>
                </c:pt>
                <c:pt idx="35">
                  <c:v>1.447407872006456</c:v>
                </c:pt>
                <c:pt idx="36">
                  <c:v>1.4708322476009836</c:v>
                </c:pt>
                <c:pt idx="37">
                  <c:v>1.4473797773695976</c:v>
                </c:pt>
                <c:pt idx="38">
                  <c:v>1.4197024474837734</c:v>
                </c:pt>
                <c:pt idx="39">
                  <c:v>1.4507120432768512</c:v>
                </c:pt>
                <c:pt idx="40">
                  <c:v>1.4291321372203316</c:v>
                </c:pt>
                <c:pt idx="41">
                  <c:v>1.4289113219381437</c:v>
                </c:pt>
                <c:pt idx="42">
                  <c:v>1.4579226363623823</c:v>
                </c:pt>
                <c:pt idx="43">
                  <c:v>1.4622636553384356</c:v>
                </c:pt>
                <c:pt idx="44">
                  <c:v>1.4386890514669863</c:v>
                </c:pt>
                <c:pt idx="45">
                  <c:v>1.4417262874514347</c:v>
                </c:pt>
                <c:pt idx="46">
                  <c:v>1.4194603806889667</c:v>
                </c:pt>
                <c:pt idx="47">
                  <c:v>1.3768219834761894</c:v>
                </c:pt>
                <c:pt idx="48">
                  <c:v>1.3792813119734533</c:v>
                </c:pt>
                <c:pt idx="49">
                  <c:v>1.4829567945730218</c:v>
                </c:pt>
                <c:pt idx="50">
                  <c:v>1.4536819482708043</c:v>
                </c:pt>
                <c:pt idx="51">
                  <c:v>1.4662083913099595</c:v>
                </c:pt>
                <c:pt idx="52">
                  <c:v>1.5124711752710218</c:v>
                </c:pt>
                <c:pt idx="53">
                  <c:v>1.5075269882345352</c:v>
                </c:pt>
                <c:pt idx="54">
                  <c:v>1.5069014829984335</c:v>
                </c:pt>
                <c:pt idx="55">
                  <c:v>1.4860935818851895</c:v>
                </c:pt>
                <c:pt idx="56">
                  <c:v>1.5169887843058412</c:v>
                </c:pt>
                <c:pt idx="57">
                  <c:v>1.5437630610656263</c:v>
                </c:pt>
                <c:pt idx="58">
                  <c:v>1.5532122057198474</c:v>
                </c:pt>
                <c:pt idx="59">
                  <c:v>1.5079233718817617</c:v>
                </c:pt>
                <c:pt idx="60">
                  <c:v>1.4822736047319178</c:v>
                </c:pt>
                <c:pt idx="61">
                  <c:v>1.4509954382261057</c:v>
                </c:pt>
                <c:pt idx="62">
                  <c:v>1.517456043103135</c:v>
                </c:pt>
                <c:pt idx="63">
                  <c:v>1.4455752317873001</c:v>
                </c:pt>
                <c:pt idx="64">
                  <c:v>1.4634764742697171</c:v>
                </c:pt>
                <c:pt idx="65">
                  <c:v>1.4763902763057726</c:v>
                </c:pt>
                <c:pt idx="66">
                  <c:v>1.4686687972298158</c:v>
                </c:pt>
                <c:pt idx="67">
                  <c:v>1.4442415658425118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A7-4C56-BCA9-AA1CD29FEF08}"/>
            </c:ext>
          </c:extLst>
        </c:ser>
        <c:ser>
          <c:idx val="4"/>
          <c:order val="4"/>
          <c:tx>
            <c:strRef>
              <c:f>L_su_C!$A$6:$B$6</c:f>
              <c:strCache>
                <c:ptCount val="2"/>
                <c:pt idx="0">
                  <c:v>FR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L_su_C!$C$1:$BR$1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L_su_C!$C$6:$BR$6</c:f>
              <c:numCache>
                <c:formatCode>General</c:formatCode>
                <c:ptCount val="6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A7-4C56-BCA9-AA1CD29FEF08}"/>
            </c:ext>
          </c:extLst>
        </c:ser>
        <c:ser>
          <c:idx val="5"/>
          <c:order val="5"/>
          <c:tx>
            <c:strRef>
              <c:f>L_su_C!$A$7:$B$7</c:f>
              <c:strCache>
                <c:ptCount val="2"/>
                <c:pt idx="0">
                  <c:v>FR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L_su_C!$C$1:$BR$1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L_su_C!$C$7:$BR$7</c:f>
              <c:numCache>
                <c:formatCode>General</c:formatCode>
                <c:ptCount val="6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A7-4C56-BCA9-AA1CD29FEF08}"/>
            </c:ext>
          </c:extLst>
        </c:ser>
        <c:ser>
          <c:idx val="6"/>
          <c:order val="6"/>
          <c:tx>
            <c:strRef>
              <c:f>L_su_C!$A$8:$B$8</c:f>
              <c:strCache>
                <c:ptCount val="2"/>
                <c:pt idx="0">
                  <c:v>UK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L_su_C!$C$1:$BR$1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L_su_C!$C$8:$BR$8</c:f>
              <c:numCache>
                <c:formatCode>General</c:formatCode>
                <c:ptCount val="68"/>
                <c:pt idx="0">
                  <c:v>1.6547369042129856</c:v>
                </c:pt>
                <c:pt idx="1">
                  <c:v>1.7277678903931544</c:v>
                </c:pt>
                <c:pt idx="2">
                  <c:v>1.7451915354455996</c:v>
                </c:pt>
                <c:pt idx="3">
                  <c:v>1.785372320040564</c:v>
                </c:pt>
                <c:pt idx="4">
                  <c:v>1.7667899101775462</c:v>
                </c:pt>
                <c:pt idx="5">
                  <c:v>1.767655635961815</c:v>
                </c:pt>
                <c:pt idx="6">
                  <c:v>1.8121809825895154</c:v>
                </c:pt>
                <c:pt idx="7">
                  <c:v>1.7697486514950864</c:v>
                </c:pt>
                <c:pt idx="8">
                  <c:v>1.6727305146057392</c:v>
                </c:pt>
                <c:pt idx="9">
                  <c:v>1.5987346267319362</c:v>
                </c:pt>
                <c:pt idx="10">
                  <c:v>1.5708590169604586</c:v>
                </c:pt>
                <c:pt idx="11">
                  <c:v>1.4821983031329127</c:v>
                </c:pt>
                <c:pt idx="12">
                  <c:v>1.4375410051673163</c:v>
                </c:pt>
                <c:pt idx="13">
                  <c:v>1.4056336781673326</c:v>
                </c:pt>
                <c:pt idx="14">
                  <c:v>1.5978776896700508</c:v>
                </c:pt>
                <c:pt idx="15">
                  <c:v>1.8156048509618554</c:v>
                </c:pt>
                <c:pt idx="16">
                  <c:v>1.6740299604358091</c:v>
                </c:pt>
                <c:pt idx="17">
                  <c:v>1.4571286528025884</c:v>
                </c:pt>
                <c:pt idx="18">
                  <c:v>1.395349037842917</c:v>
                </c:pt>
                <c:pt idx="19">
                  <c:v>1.3778162899225175</c:v>
                </c:pt>
                <c:pt idx="20">
                  <c:v>1.4308887322514947</c:v>
                </c:pt>
                <c:pt idx="21">
                  <c:v>1.3621555735423048</c:v>
                </c:pt>
                <c:pt idx="22">
                  <c:v>1.2501579884550054</c:v>
                </c:pt>
                <c:pt idx="23">
                  <c:v>1.1611670634377778</c:v>
                </c:pt>
                <c:pt idx="24">
                  <c:v>1.1433216910461994</c:v>
                </c:pt>
                <c:pt idx="25">
                  <c:v>1.0978898381615068</c:v>
                </c:pt>
                <c:pt idx="26">
                  <c:v>1.1111098246517941</c:v>
                </c:pt>
                <c:pt idx="27">
                  <c:v>1.0451303754063264</c:v>
                </c:pt>
                <c:pt idx="28">
                  <c:v>1.033911197898153</c:v>
                </c:pt>
                <c:pt idx="29">
                  <c:v>1.045677106512934</c:v>
                </c:pt>
                <c:pt idx="30">
                  <c:v>1.0696722993867909</c:v>
                </c:pt>
                <c:pt idx="31">
                  <c:v>1.1087063802718715</c:v>
                </c:pt>
                <c:pt idx="32">
                  <c:v>1.107375713644813</c:v>
                </c:pt>
                <c:pt idx="33">
                  <c:v>1.0520733576318726</c:v>
                </c:pt>
                <c:pt idx="34">
                  <c:v>1.0211964860855303</c:v>
                </c:pt>
                <c:pt idx="35">
                  <c:v>1.0192481690164861</c:v>
                </c:pt>
                <c:pt idx="36">
                  <c:v>0.97622976302256637</c:v>
                </c:pt>
                <c:pt idx="37">
                  <c:v>1.0500246314297044</c:v>
                </c:pt>
                <c:pt idx="38">
                  <c:v>1.0645218165958317</c:v>
                </c:pt>
                <c:pt idx="39">
                  <c:v>1.1568306316899504</c:v>
                </c:pt>
                <c:pt idx="40">
                  <c:v>1.2046761003087991</c:v>
                </c:pt>
                <c:pt idx="41">
                  <c:v>1.2589924863767024</c:v>
                </c:pt>
                <c:pt idx="42">
                  <c:v>1.2195842519685038</c:v>
                </c:pt>
                <c:pt idx="43">
                  <c:v>1.2071576198853013</c:v>
                </c:pt>
                <c:pt idx="44">
                  <c:v>1.255139683130406</c:v>
                </c:pt>
                <c:pt idx="45">
                  <c:v>1.2459366334212125</c:v>
                </c:pt>
                <c:pt idx="46">
                  <c:v>1.2590698305270984</c:v>
                </c:pt>
                <c:pt idx="47">
                  <c:v>1.3138831109405198</c:v>
                </c:pt>
                <c:pt idx="48">
                  <c:v>1.2630662020905923</c:v>
                </c:pt>
                <c:pt idx="49">
                  <c:v>1.293596160674402</c:v>
                </c:pt>
                <c:pt idx="50">
                  <c:v>1.3016811044502659</c:v>
                </c:pt>
                <c:pt idx="51">
                  <c:v>1.2852285947133002</c:v>
                </c:pt>
                <c:pt idx="52">
                  <c:v>1.2498897407682952</c:v>
                </c:pt>
                <c:pt idx="53">
                  <c:v>1.2529978838466966</c:v>
                </c:pt>
                <c:pt idx="54">
                  <c:v>1.1950356736814465</c:v>
                </c:pt>
                <c:pt idx="55">
                  <c:v>1.2060705329684207</c:v>
                </c:pt>
                <c:pt idx="56">
                  <c:v>1.2062768314204537</c:v>
                </c:pt>
                <c:pt idx="57">
                  <c:v>1.1874321151611449</c:v>
                </c:pt>
                <c:pt idx="58">
                  <c:v>1.1982176355911942</c:v>
                </c:pt>
                <c:pt idx="59">
                  <c:v>1.2173043324980868</c:v>
                </c:pt>
                <c:pt idx="60">
                  <c:v>1.2197481408164357</c:v>
                </c:pt>
                <c:pt idx="61">
                  <c:v>1.2089597811606601</c:v>
                </c:pt>
                <c:pt idx="62">
                  <c:v>1.183971433862459</c:v>
                </c:pt>
                <c:pt idx="63">
                  <c:v>1.1650575091292676</c:v>
                </c:pt>
                <c:pt idx="64">
                  <c:v>1.2098517230450312</c:v>
                </c:pt>
                <c:pt idx="65">
                  <c:v>1.1879062948316459</c:v>
                </c:pt>
                <c:pt idx="66">
                  <c:v>1.1764958494808333</c:v>
                </c:pt>
                <c:pt idx="67">
                  <c:v>1.1658518280755201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A7-4C56-BCA9-AA1CD29FEF08}"/>
            </c:ext>
          </c:extLst>
        </c:ser>
        <c:ser>
          <c:idx val="7"/>
          <c:order val="7"/>
          <c:tx>
            <c:strRef>
              <c:f>L_su_C!$A$9:$B$9</c:f>
              <c:strCache>
                <c:ptCount val="2"/>
                <c:pt idx="0">
                  <c:v>US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L_su_C!$C$1:$BR$1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L_su_C!$C$9:$BR$9</c:f>
              <c:numCache>
                <c:formatCode>General</c:formatCode>
                <c:ptCount val="68"/>
                <c:pt idx="0">
                  <c:v>1.5158988388290731</c:v>
                </c:pt>
                <c:pt idx="1">
                  <c:v>1.4959610410254185</c:v>
                </c:pt>
                <c:pt idx="2">
                  <c:v>1.4864682305366186</c:v>
                </c:pt>
                <c:pt idx="3">
                  <c:v>1.4769484268460222</c:v>
                </c:pt>
                <c:pt idx="4">
                  <c:v>1.4807672618156902</c:v>
                </c:pt>
                <c:pt idx="5">
                  <c:v>1.456031030581644</c:v>
                </c:pt>
                <c:pt idx="6">
                  <c:v>1.4981807388434769</c:v>
                </c:pt>
                <c:pt idx="7">
                  <c:v>1.5504933797640275</c:v>
                </c:pt>
                <c:pt idx="8">
                  <c:v>1.5864455112301448</c:v>
                </c:pt>
                <c:pt idx="9">
                  <c:v>1.6590428446119914</c:v>
                </c:pt>
                <c:pt idx="10">
                  <c:v>1.7410944478739241</c:v>
                </c:pt>
                <c:pt idx="11">
                  <c:v>1.6854327295953284</c:v>
                </c:pt>
                <c:pt idx="12">
                  <c:v>1.6646992276682773</c:v>
                </c:pt>
                <c:pt idx="13">
                  <c:v>1.6433073365834328</c:v>
                </c:pt>
                <c:pt idx="14">
                  <c:v>1.6798502068266024</c:v>
                </c:pt>
                <c:pt idx="15">
                  <c:v>1.5961114630792872</c:v>
                </c:pt>
                <c:pt idx="16">
                  <c:v>1.5810178447822147</c:v>
                </c:pt>
                <c:pt idx="17">
                  <c:v>1.5672019776080781</c:v>
                </c:pt>
                <c:pt idx="18">
                  <c:v>1.5502566958110493</c:v>
                </c:pt>
                <c:pt idx="19">
                  <c:v>1.5826104842312303</c:v>
                </c:pt>
                <c:pt idx="20">
                  <c:v>1.6220806008620594</c:v>
                </c:pt>
                <c:pt idx="21">
                  <c:v>1.5554837304586326</c:v>
                </c:pt>
                <c:pt idx="22">
                  <c:v>1.5568246016402298</c:v>
                </c:pt>
                <c:pt idx="23">
                  <c:v>1.5218052412424796</c:v>
                </c:pt>
                <c:pt idx="24">
                  <c:v>1.4662481135002916</c:v>
                </c:pt>
                <c:pt idx="25">
                  <c:v>1.4823974772024964</c:v>
                </c:pt>
                <c:pt idx="26">
                  <c:v>1.534786079172999</c:v>
                </c:pt>
                <c:pt idx="27">
                  <c:v>1.5383387194973868</c:v>
                </c:pt>
                <c:pt idx="28">
                  <c:v>1.5201869061556441</c:v>
                </c:pt>
                <c:pt idx="29">
                  <c:v>1.5236464837221981</c:v>
                </c:pt>
                <c:pt idx="30">
                  <c:v>1.5714632932053916</c:v>
                </c:pt>
                <c:pt idx="31">
                  <c:v>1.5822173980973622</c:v>
                </c:pt>
                <c:pt idx="32">
                  <c:v>1.6099535986380864</c:v>
                </c:pt>
                <c:pt idx="33">
                  <c:v>1.5813298764855712</c:v>
                </c:pt>
                <c:pt idx="34">
                  <c:v>1.5276629867507789</c:v>
                </c:pt>
                <c:pt idx="35">
                  <c:v>1.4889070142194871</c:v>
                </c:pt>
                <c:pt idx="36">
                  <c:v>1.4497640275086998</c:v>
                </c:pt>
                <c:pt idx="37">
                  <c:v>1.438591961048423</c:v>
                </c:pt>
                <c:pt idx="38">
                  <c:v>1.4753186393482174</c:v>
                </c:pt>
                <c:pt idx="39">
                  <c:v>1.4935577434350271</c:v>
                </c:pt>
                <c:pt idx="40">
                  <c:v>1.528875645047526</c:v>
                </c:pt>
                <c:pt idx="41">
                  <c:v>1.5179085982660772</c:v>
                </c:pt>
                <c:pt idx="42">
                  <c:v>1.4807656615996325</c:v>
                </c:pt>
                <c:pt idx="43">
                  <c:v>1.4586436895503201</c:v>
                </c:pt>
                <c:pt idx="44">
                  <c:v>1.4335092564682375</c:v>
                </c:pt>
                <c:pt idx="45">
                  <c:v>1.3778068958079575</c:v>
                </c:pt>
                <c:pt idx="46">
                  <c:v>1.3404643993649876</c:v>
                </c:pt>
                <c:pt idx="47">
                  <c:v>1.4112556009773323</c:v>
                </c:pt>
                <c:pt idx="48">
                  <c:v>1.463624960433028</c:v>
                </c:pt>
                <c:pt idx="49">
                  <c:v>1.3993209127664581</c:v>
                </c:pt>
                <c:pt idx="50">
                  <c:v>1.3135594370995805</c:v>
                </c:pt>
                <c:pt idx="51">
                  <c:v>1.2974513645593071</c:v>
                </c:pt>
                <c:pt idx="52">
                  <c:v>1.2696424811841942</c:v>
                </c:pt>
                <c:pt idx="53">
                  <c:v>1.274165397587862</c:v>
                </c:pt>
                <c:pt idx="54">
                  <c:v>1.2667451548954616</c:v>
                </c:pt>
                <c:pt idx="55">
                  <c:v>1.3011635720004062</c:v>
                </c:pt>
                <c:pt idx="56">
                  <c:v>1.3254143125301394</c:v>
                </c:pt>
                <c:pt idx="57">
                  <c:v>1.3369392546563956</c:v>
                </c:pt>
                <c:pt idx="58">
                  <c:v>1.3323859695073166</c:v>
                </c:pt>
                <c:pt idx="59">
                  <c:v>1.338013189478124</c:v>
                </c:pt>
                <c:pt idx="60">
                  <c:v>1.3149205648550215</c:v>
                </c:pt>
                <c:pt idx="61">
                  <c:v>1.251418797530327</c:v>
                </c:pt>
                <c:pt idx="62">
                  <c:v>1.2366177217478196</c:v>
                </c:pt>
                <c:pt idx="63">
                  <c:v>1.2374089720203245</c:v>
                </c:pt>
                <c:pt idx="64">
                  <c:v>1.2445367228830413</c:v>
                </c:pt>
                <c:pt idx="65">
                  <c:v>1.2632589622289223</c:v>
                </c:pt>
                <c:pt idx="66">
                  <c:v>1.2489026610541583</c:v>
                </c:pt>
                <c:pt idx="67">
                  <c:v>1.2285494939247386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A7-4C56-BCA9-AA1CD29FE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8509184"/>
        <c:axId val="1538507744"/>
      </c:lineChart>
      <c:catAx>
        <c:axId val="153850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507744"/>
        <c:crosses val="autoZero"/>
        <c:auto val="1"/>
        <c:lblAlgn val="ctr"/>
        <c:lblOffset val="100"/>
        <c:noMultiLvlLbl val="0"/>
      </c:catAx>
      <c:valAx>
        <c:axId val="153850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509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S1A!$A$2:$B$2</c:f>
              <c:strCache>
                <c:ptCount val="2"/>
                <c:pt idx="0">
                  <c:v>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S1A!$C$1:$BP$1</c:f>
              <c:numCache>
                <c:formatCode>General</c:formatCod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numCache>
            </c:numRef>
          </c:cat>
          <c:val>
            <c:numRef>
              <c:f>S1A!$C$2:$BP$2</c:f>
              <c:numCache>
                <c:formatCode>General</c:formatCode>
                <c:ptCount val="66"/>
                <c:pt idx="0">
                  <c:v>0.15274644152575423</c:v>
                </c:pt>
                <c:pt idx="1">
                  <c:v>0.15118520533354368</c:v>
                </c:pt>
                <c:pt idx="2">
                  <c:v>0.12923277230270164</c:v>
                </c:pt>
                <c:pt idx="3">
                  <c:v>8.2479904721449046E-2</c:v>
                </c:pt>
                <c:pt idx="4">
                  <c:v>6.828840868251114E-2</c:v>
                </c:pt>
                <c:pt idx="5">
                  <c:v>8.2586080495652595E-2</c:v>
                </c:pt>
                <c:pt idx="6">
                  <c:v>9.5054388668739845E-2</c:v>
                </c:pt>
                <c:pt idx="7">
                  <c:v>8.7025737596978681E-2</c:v>
                </c:pt>
                <c:pt idx="8">
                  <c:v>8.9324553154282768E-2</c:v>
                </c:pt>
                <c:pt idx="9">
                  <c:v>9.4316926534212059E-2</c:v>
                </c:pt>
                <c:pt idx="10">
                  <c:v>6.0310779961976806E-2</c:v>
                </c:pt>
                <c:pt idx="11">
                  <c:v>1.4157515778638521E-2</c:v>
                </c:pt>
                <c:pt idx="12">
                  <c:v>3.6219410551970132E-3</c:v>
                </c:pt>
                <c:pt idx="13">
                  <c:v>1.2052012179325404E-2</c:v>
                </c:pt>
                <c:pt idx="14">
                  <c:v>2.8691553487944336E-2</c:v>
                </c:pt>
                <c:pt idx="15">
                  <c:v>-1.8781960578883155E-15</c:v>
                </c:pt>
                <c:pt idx="16">
                  <c:v>1.6510862648487227E-2</c:v>
                </c:pt>
                <c:pt idx="17">
                  <c:v>7.2038866456890886E-3</c:v>
                </c:pt>
                <c:pt idx="18">
                  <c:v>2.5629394728373233E-2</c:v>
                </c:pt>
                <c:pt idx="19">
                  <c:v>4.1066315070275583E-2</c:v>
                </c:pt>
                <c:pt idx="20">
                  <c:v>5.1298789455861381E-2</c:v>
                </c:pt>
                <c:pt idx="21">
                  <c:v>4.094194983912227E-2</c:v>
                </c:pt>
                <c:pt idx="22">
                  <c:v>4.914659868008156E-2</c:v>
                </c:pt>
                <c:pt idx="23">
                  <c:v>5.5014170894373667E-2</c:v>
                </c:pt>
                <c:pt idx="24">
                  <c:v>7.687899032106113E-2</c:v>
                </c:pt>
                <c:pt idx="25">
                  <c:v>8.1035111195075019E-2</c:v>
                </c:pt>
                <c:pt idx="26">
                  <c:v>9.8745046114146973E-2</c:v>
                </c:pt>
                <c:pt idx="27">
                  <c:v>9.9768447011119338E-2</c:v>
                </c:pt>
                <c:pt idx="28">
                  <c:v>0.10214499953277906</c:v>
                </c:pt>
                <c:pt idx="29">
                  <c:v>0.1037255381230474</c:v>
                </c:pt>
                <c:pt idx="30">
                  <c:v>8.7614863117556049E-2</c:v>
                </c:pt>
                <c:pt idx="31">
                  <c:v>8.0761539598738635E-2</c:v>
                </c:pt>
                <c:pt idx="32">
                  <c:v>8.2122577365188645E-2</c:v>
                </c:pt>
                <c:pt idx="33">
                  <c:v>8.5557303442330729E-2</c:v>
                </c:pt>
                <c:pt idx="34">
                  <c:v>0.11043332794280029</c:v>
                </c:pt>
                <c:pt idx="35">
                  <c:v>0.1340485314631592</c:v>
                </c:pt>
                <c:pt idx="36">
                  <c:v>0.12914200739840978</c:v>
                </c:pt>
                <c:pt idx="37">
                  <c:v>0.12222699472992257</c:v>
                </c:pt>
                <c:pt idx="38">
                  <c:v>0.13022816683691155</c:v>
                </c:pt>
                <c:pt idx="39">
                  <c:v>0.12958865368266867</c:v>
                </c:pt>
                <c:pt idx="40">
                  <c:v>0.14157371086659298</c:v>
                </c:pt>
                <c:pt idx="41">
                  <c:v>0.14372902306819907</c:v>
                </c:pt>
                <c:pt idx="42">
                  <c:v>0.13686815297685262</c:v>
                </c:pt>
                <c:pt idx="43">
                  <c:v>0.13338313448449549</c:v>
                </c:pt>
                <c:pt idx="44">
                  <c:v>0.13487514102585368</c:v>
                </c:pt>
                <c:pt idx="45">
                  <c:v>0.12338700054465826</c:v>
                </c:pt>
                <c:pt idx="46">
                  <c:v>0.11659807492614629</c:v>
                </c:pt>
                <c:pt idx="47">
                  <c:v>0.1174986744122922</c:v>
                </c:pt>
                <c:pt idx="48">
                  <c:v>0.10909016380313637</c:v>
                </c:pt>
                <c:pt idx="49">
                  <c:v>9.066446480456461E-2</c:v>
                </c:pt>
                <c:pt idx="50">
                  <c:v>9.2775516849938011E-2</c:v>
                </c:pt>
                <c:pt idx="51">
                  <c:v>9.957195349032498E-2</c:v>
                </c:pt>
                <c:pt idx="52">
                  <c:v>9.0755122163106813E-2</c:v>
                </c:pt>
                <c:pt idx="53">
                  <c:v>9.5565915909867155E-2</c:v>
                </c:pt>
                <c:pt idx="54">
                  <c:v>9.7806290379133493E-2</c:v>
                </c:pt>
                <c:pt idx="55">
                  <c:v>9.4704396261134013E-2</c:v>
                </c:pt>
                <c:pt idx="56">
                  <c:v>0.10248527416467967</c:v>
                </c:pt>
                <c:pt idx="57">
                  <c:v>9.7894408929326493E-2</c:v>
                </c:pt>
                <c:pt idx="58">
                  <c:v>9.0694509893723435E-2</c:v>
                </c:pt>
                <c:pt idx="59">
                  <c:v>8.4374169754242639E-2</c:v>
                </c:pt>
                <c:pt idx="60">
                  <c:v>7.9224317073138859E-2</c:v>
                </c:pt>
                <c:pt idx="61">
                  <c:v>8.6330746657546448E-2</c:v>
                </c:pt>
                <c:pt idx="62">
                  <c:v>0.1057801659025502</c:v>
                </c:pt>
                <c:pt idx="63">
                  <c:v>0.1189106620991274</c:v>
                </c:pt>
                <c:pt idx="64">
                  <c:v>9.6868825888251561E-2</c:v>
                </c:pt>
                <c:pt idx="65">
                  <c:v>8.4178911520917277E-2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3-4D08-B5A9-34517C9EEB87}"/>
            </c:ext>
          </c:extLst>
        </c:ser>
        <c:ser>
          <c:idx val="1"/>
          <c:order val="1"/>
          <c:tx>
            <c:strRef>
              <c:f>S1A!$A$3:$B$3</c:f>
              <c:strCache>
                <c:ptCount val="2"/>
                <c:pt idx="0">
                  <c:v>DE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S1A!$C$1:$BP$1</c:f>
              <c:numCache>
                <c:formatCode>General</c:formatCod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numCache>
            </c:numRef>
          </c:cat>
          <c:val>
            <c:numRef>
              <c:f>S1A!$C$3:$BP$3</c:f>
              <c:numCache>
                <c:formatCode>General</c:formatCode>
                <c:ptCount val="66"/>
                <c:pt idx="31">
                  <c:v>3.8420942244361184E-2</c:v>
                </c:pt>
                <c:pt idx="32">
                  <c:v>1.9576429958677987E-2</c:v>
                </c:pt>
                <c:pt idx="33">
                  <c:v>1.8143352162010778E-2</c:v>
                </c:pt>
                <c:pt idx="34">
                  <c:v>4.0452521996600328E-2</c:v>
                </c:pt>
                <c:pt idx="35">
                  <c:v>3.8584746574370297E-2</c:v>
                </c:pt>
                <c:pt idx="36">
                  <c:v>4.7788312943146616E-2</c:v>
                </c:pt>
                <c:pt idx="37">
                  <c:v>6.559940371355992E-2</c:v>
                </c:pt>
                <c:pt idx="38">
                  <c:v>7.2815115722883364E-2</c:v>
                </c:pt>
                <c:pt idx="39">
                  <c:v>6.13227560400946E-2</c:v>
                </c:pt>
                <c:pt idx="40">
                  <c:v>4.1353027295938365E-2</c:v>
                </c:pt>
                <c:pt idx="41">
                  <c:v>6.2521856709826976E-2</c:v>
                </c:pt>
                <c:pt idx="42">
                  <c:v>6.9403783704961058E-2</c:v>
                </c:pt>
                <c:pt idx="43">
                  <c:v>6.9639053603448631E-2</c:v>
                </c:pt>
                <c:pt idx="44">
                  <c:v>9.5275014415170403E-2</c:v>
                </c:pt>
                <c:pt idx="45">
                  <c:v>0.11326761539266089</c:v>
                </c:pt>
                <c:pt idx="46">
                  <c:v>0.13892505721717316</c:v>
                </c:pt>
                <c:pt idx="47">
                  <c:v>0.1508899866734876</c:v>
                </c:pt>
                <c:pt idx="48">
                  <c:v>0.13083889495625936</c:v>
                </c:pt>
                <c:pt idx="49">
                  <c:v>8.1258054253006445E-2</c:v>
                </c:pt>
                <c:pt idx="50">
                  <c:v>0.10562584407706672</c:v>
                </c:pt>
                <c:pt idx="51">
                  <c:v>0.1094267736943916</c:v>
                </c:pt>
                <c:pt idx="52">
                  <c:v>8.566714658372708E-2</c:v>
                </c:pt>
                <c:pt idx="53">
                  <c:v>7.8256815879479982E-2</c:v>
                </c:pt>
                <c:pt idx="54">
                  <c:v>7.9504926882975044E-2</c:v>
                </c:pt>
                <c:pt idx="55">
                  <c:v>7.1238933580055466E-2</c:v>
                </c:pt>
                <c:pt idx="56">
                  <c:v>6.6601317780340147E-2</c:v>
                </c:pt>
                <c:pt idx="57">
                  <c:v>6.4679928516254537E-2</c:v>
                </c:pt>
                <c:pt idx="58">
                  <c:v>4.1806609503520213E-2</c:v>
                </c:pt>
                <c:pt idx="59">
                  <c:v>2.1682457313725232E-2</c:v>
                </c:pt>
                <c:pt idx="60">
                  <c:v>1.6982428573977915E-2</c:v>
                </c:pt>
                <c:pt idx="61">
                  <c:v>5.4333760899633383E-2</c:v>
                </c:pt>
                <c:pt idx="62">
                  <c:v>6.5220092621389253E-2</c:v>
                </c:pt>
                <c:pt idx="63">
                  <c:v>6.5549746184378227E-2</c:v>
                </c:pt>
                <c:pt idx="64">
                  <c:v>1.729605869388668E-2</c:v>
                </c:pt>
                <c:pt idx="65">
                  <c:v>-1.3186024381061595E-15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33-4D08-B5A9-34517C9EEB87}"/>
            </c:ext>
          </c:extLst>
        </c:ser>
        <c:ser>
          <c:idx val="2"/>
          <c:order val="2"/>
          <c:tx>
            <c:strRef>
              <c:f>S1A!$A$4:$B$4</c:f>
              <c:strCache>
                <c:ptCount val="2"/>
                <c:pt idx="0">
                  <c:v>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S1A!$C$1:$BP$1</c:f>
              <c:numCache>
                <c:formatCode>General</c:formatCod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numCache>
            </c:numRef>
          </c:cat>
          <c:val>
            <c:numRef>
              <c:f>S1A!$C$4:$BP$4</c:f>
              <c:numCache>
                <c:formatCode>General</c:formatCode>
                <c:ptCount val="66"/>
                <c:pt idx="0">
                  <c:v>0.20924309581824757</c:v>
                </c:pt>
                <c:pt idx="1">
                  <c:v>0.21596022788998837</c:v>
                </c:pt>
                <c:pt idx="2">
                  <c:v>0.21555134290048045</c:v>
                </c:pt>
                <c:pt idx="3">
                  <c:v>0.19504100687429529</c:v>
                </c:pt>
                <c:pt idx="4">
                  <c:v>0.18338061845210088</c:v>
                </c:pt>
                <c:pt idx="5">
                  <c:v>0.17023434248635372</c:v>
                </c:pt>
                <c:pt idx="6">
                  <c:v>0.14562662224545961</c:v>
                </c:pt>
                <c:pt idx="7">
                  <c:v>0.12796061947457435</c:v>
                </c:pt>
                <c:pt idx="8">
                  <c:v>0.14945261506828894</c:v>
                </c:pt>
                <c:pt idx="9">
                  <c:v>0.14582607154249735</c:v>
                </c:pt>
                <c:pt idx="10">
                  <c:v>0.1273710442318402</c:v>
                </c:pt>
                <c:pt idx="11">
                  <c:v>0.1094344952074479</c:v>
                </c:pt>
                <c:pt idx="12">
                  <c:v>7.6320736872990264E-2</c:v>
                </c:pt>
                <c:pt idx="13">
                  <c:v>6.0994610686149725E-2</c:v>
                </c:pt>
                <c:pt idx="14">
                  <c:v>5.8821167181631877E-2</c:v>
                </c:pt>
                <c:pt idx="15">
                  <c:v>2.2896096915992762E-2</c:v>
                </c:pt>
                <c:pt idx="16">
                  <c:v>-1.3984293245915646E-15</c:v>
                </c:pt>
                <c:pt idx="17">
                  <c:v>2.7331915457589733E-4</c:v>
                </c:pt>
                <c:pt idx="18">
                  <c:v>1.0553573785943583E-2</c:v>
                </c:pt>
                <c:pt idx="19">
                  <c:v>1.0631278209756101E-2</c:v>
                </c:pt>
                <c:pt idx="20">
                  <c:v>2.7123871240008889E-2</c:v>
                </c:pt>
                <c:pt idx="21">
                  <c:v>1.4155130279575438E-2</c:v>
                </c:pt>
                <c:pt idx="22">
                  <c:v>3.2017356765921101E-2</c:v>
                </c:pt>
                <c:pt idx="23">
                  <c:v>3.0246102032769989E-2</c:v>
                </c:pt>
                <c:pt idx="24">
                  <c:v>8.2206850278681035E-2</c:v>
                </c:pt>
                <c:pt idx="25">
                  <c:v>9.8466529845953887E-2</c:v>
                </c:pt>
                <c:pt idx="26">
                  <c:v>0.10844767655730722</c:v>
                </c:pt>
                <c:pt idx="27">
                  <c:v>0.10674133595991338</c:v>
                </c:pt>
                <c:pt idx="28">
                  <c:v>0.10727365877055589</c:v>
                </c:pt>
                <c:pt idx="29">
                  <c:v>9.4127712784220774E-2</c:v>
                </c:pt>
                <c:pt idx="30">
                  <c:v>5.8683152484632482E-2</c:v>
                </c:pt>
                <c:pt idx="31">
                  <c:v>3.0532357070757132E-2</c:v>
                </c:pt>
                <c:pt idx="32">
                  <c:v>7.7608839939588125E-3</c:v>
                </c:pt>
                <c:pt idx="33">
                  <c:v>1.5691348635573969E-2</c:v>
                </c:pt>
                <c:pt idx="34">
                  <c:v>4.4154779254309315E-2</c:v>
                </c:pt>
                <c:pt idx="35">
                  <c:v>6.3766435157024542E-2</c:v>
                </c:pt>
                <c:pt idx="36">
                  <c:v>6.6995366873174422E-2</c:v>
                </c:pt>
                <c:pt idx="37">
                  <c:v>4.1687501628813538E-2</c:v>
                </c:pt>
                <c:pt idx="38">
                  <c:v>3.1481962678248154E-2</c:v>
                </c:pt>
                <c:pt idx="39">
                  <c:v>2.530005859099406E-2</c:v>
                </c:pt>
                <c:pt idx="40">
                  <c:v>2.4059075131016107E-2</c:v>
                </c:pt>
                <c:pt idx="41">
                  <c:v>4.3957157811825152E-2</c:v>
                </c:pt>
                <c:pt idx="42">
                  <c:v>4.953921020331515E-2</c:v>
                </c:pt>
                <c:pt idx="43">
                  <c:v>5.6487538254137416E-2</c:v>
                </c:pt>
                <c:pt idx="44">
                  <c:v>5.3870167549606024E-2</c:v>
                </c:pt>
                <c:pt idx="45">
                  <c:v>5.3656993317108395E-2</c:v>
                </c:pt>
                <c:pt idx="46">
                  <c:v>5.0710985852279004E-2</c:v>
                </c:pt>
                <c:pt idx="47">
                  <c:v>5.4494928795569733E-2</c:v>
                </c:pt>
                <c:pt idx="48">
                  <c:v>3.8725199176526198E-2</c:v>
                </c:pt>
                <c:pt idx="49">
                  <c:v>4.4119322870138068E-2</c:v>
                </c:pt>
                <c:pt idx="50">
                  <c:v>3.1925333347932683E-2</c:v>
                </c:pt>
                <c:pt idx="51">
                  <c:v>5.316230622131244E-2</c:v>
                </c:pt>
                <c:pt idx="52">
                  <c:v>7.7680275907611646E-2</c:v>
                </c:pt>
                <c:pt idx="53">
                  <c:v>8.791269862262853E-2</c:v>
                </c:pt>
                <c:pt idx="54">
                  <c:v>8.3619921263927838E-2</c:v>
                </c:pt>
                <c:pt idx="55">
                  <c:v>8.2297506083002112E-2</c:v>
                </c:pt>
                <c:pt idx="56">
                  <c:v>9.3222132697575594E-2</c:v>
                </c:pt>
                <c:pt idx="57">
                  <c:v>9.4870998342065152E-2</c:v>
                </c:pt>
                <c:pt idx="58">
                  <c:v>8.7405461199735218E-2</c:v>
                </c:pt>
                <c:pt idx="59">
                  <c:v>6.2450154621637909E-2</c:v>
                </c:pt>
                <c:pt idx="60">
                  <c:v>6.7303338729300258E-3</c:v>
                </c:pt>
                <c:pt idx="61">
                  <c:v>1.1190812702409235E-2</c:v>
                </c:pt>
                <c:pt idx="62">
                  <c:v>4.7353180378819207E-2</c:v>
                </c:pt>
                <c:pt idx="63">
                  <c:v>5.1274646406454058E-2</c:v>
                </c:pt>
                <c:pt idx="64">
                  <c:v>4.12881851948807E-2</c:v>
                </c:pt>
                <c:pt idx="65">
                  <c:v>2.7886855359617796E-2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33-4D08-B5A9-34517C9EEB87}"/>
            </c:ext>
          </c:extLst>
        </c:ser>
        <c:ser>
          <c:idx val="3"/>
          <c:order val="3"/>
          <c:tx>
            <c:strRef>
              <c:f>S1A!$A$5:$B$5</c:f>
              <c:strCache>
                <c:ptCount val="2"/>
                <c:pt idx="0">
                  <c:v>FR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S1A!$C$1:$BP$1</c:f>
              <c:numCache>
                <c:formatCode>General</c:formatCod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numCache>
            </c:numRef>
          </c:cat>
          <c:val>
            <c:numRef>
              <c:f>S1A!$C$5:$BP$5</c:f>
              <c:numCache>
                <c:formatCode>General</c:formatCode>
                <c:ptCount val="66"/>
                <c:pt idx="0">
                  <c:v>0.24097131261136309</c:v>
                </c:pt>
                <c:pt idx="1">
                  <c:v>0.21515154976720477</c:v>
                </c:pt>
                <c:pt idx="2">
                  <c:v>0.20696802619876978</c:v>
                </c:pt>
                <c:pt idx="3">
                  <c:v>0.18311993065441876</c:v>
                </c:pt>
                <c:pt idx="4">
                  <c:v>0.17362965403902839</c:v>
                </c:pt>
                <c:pt idx="5">
                  <c:v>0.1769508563285247</c:v>
                </c:pt>
                <c:pt idx="6">
                  <c:v>0.18228719707042013</c:v>
                </c:pt>
                <c:pt idx="7">
                  <c:v>0.186878122712516</c:v>
                </c:pt>
                <c:pt idx="8">
                  <c:v>0.16534164713501853</c:v>
                </c:pt>
                <c:pt idx="9">
                  <c:v>0.1686920110076589</c:v>
                </c:pt>
                <c:pt idx="10">
                  <c:v>0.16008666452370904</c:v>
                </c:pt>
                <c:pt idx="11">
                  <c:v>0.1493075003149279</c:v>
                </c:pt>
                <c:pt idx="12">
                  <c:v>0.14630187125407038</c:v>
                </c:pt>
                <c:pt idx="13">
                  <c:v>0.14405691144078331</c:v>
                </c:pt>
                <c:pt idx="14">
                  <c:v>0.12724007762943143</c:v>
                </c:pt>
                <c:pt idx="15">
                  <c:v>5.6914404009262808E-2</c:v>
                </c:pt>
                <c:pt idx="16">
                  <c:v>3.6490197818197637E-2</c:v>
                </c:pt>
                <c:pt idx="17">
                  <c:v>3.4501718245390757E-2</c:v>
                </c:pt>
                <c:pt idx="18">
                  <c:v>2.684732418755903E-2</c:v>
                </c:pt>
                <c:pt idx="19">
                  <c:v>2.5350145693882675E-2</c:v>
                </c:pt>
                <c:pt idx="20">
                  <c:v>1.3578167093435574E-2</c:v>
                </c:pt>
                <c:pt idx="21">
                  <c:v>4.3110452432595153E-3</c:v>
                </c:pt>
                <c:pt idx="22">
                  <c:v>-2.4077723320875114E-16</c:v>
                </c:pt>
                <c:pt idx="23">
                  <c:v>1.9573901658083506E-2</c:v>
                </c:pt>
                <c:pt idx="24">
                  <c:v>3.9875875691801219E-2</c:v>
                </c:pt>
                <c:pt idx="25">
                  <c:v>5.6192036051122385E-2</c:v>
                </c:pt>
                <c:pt idx="26">
                  <c:v>9.7619596672173556E-2</c:v>
                </c:pt>
                <c:pt idx="27">
                  <c:v>0.10261763783088979</c:v>
                </c:pt>
                <c:pt idx="28">
                  <c:v>0.12704159893384823</c:v>
                </c:pt>
                <c:pt idx="29">
                  <c:v>0.14375136389877763</c:v>
                </c:pt>
                <c:pt idx="30">
                  <c:v>0.13198348444396013</c:v>
                </c:pt>
                <c:pt idx="31">
                  <c:v>0.12496831062882344</c:v>
                </c:pt>
                <c:pt idx="32">
                  <c:v>0.12618619285891194</c:v>
                </c:pt>
                <c:pt idx="33">
                  <c:v>0.11750249872432826</c:v>
                </c:pt>
                <c:pt idx="34">
                  <c:v>0.12180098842420639</c:v>
                </c:pt>
                <c:pt idx="35">
                  <c:v>0.11537279314668936</c:v>
                </c:pt>
                <c:pt idx="36">
                  <c:v>0.10690594126168605</c:v>
                </c:pt>
                <c:pt idx="37">
                  <c:v>0.11538294808670403</c:v>
                </c:pt>
                <c:pt idx="38">
                  <c:v>0.12538705051282784</c:v>
                </c:pt>
                <c:pt idx="39">
                  <c:v>0.11417848473764665</c:v>
                </c:pt>
                <c:pt idx="40">
                  <c:v>0.12197864434213672</c:v>
                </c:pt>
                <c:pt idx="41">
                  <c:v>0.12205845907532717</c:v>
                </c:pt>
                <c:pt idx="42">
                  <c:v>0.11157218159791714</c:v>
                </c:pt>
                <c:pt idx="43">
                  <c:v>0.11000309965795632</c:v>
                </c:pt>
                <c:pt idx="44">
                  <c:v>0.11852425226762578</c:v>
                </c:pt>
                <c:pt idx="45">
                  <c:v>0.11742642888632146</c:v>
                </c:pt>
                <c:pt idx="46">
                  <c:v>0.12547454670625399</c:v>
                </c:pt>
                <c:pt idx="47">
                  <c:v>0.14088639802146527</c:v>
                </c:pt>
                <c:pt idx="48">
                  <c:v>0.13999746204795888</c:v>
                </c:pt>
                <c:pt idx="49">
                  <c:v>0.10252346613568973</c:v>
                </c:pt>
                <c:pt idx="50">
                  <c:v>0.11310499846285317</c:v>
                </c:pt>
                <c:pt idx="51">
                  <c:v>0.10857725609335175</c:v>
                </c:pt>
                <c:pt idx="52">
                  <c:v>9.1855352962762843E-2</c:v>
                </c:pt>
                <c:pt idx="53">
                  <c:v>9.3642452864775391E-2</c:v>
                </c:pt>
                <c:pt idx="54">
                  <c:v>9.3868544705131826E-2</c:v>
                </c:pt>
                <c:pt idx="55">
                  <c:v>0.10138965945385502</c:v>
                </c:pt>
                <c:pt idx="56">
                  <c:v>9.022244170680159E-2</c:v>
                </c:pt>
                <c:pt idx="57">
                  <c:v>8.0544752124922292E-2</c:v>
                </c:pt>
                <c:pt idx="58">
                  <c:v>7.7129313881780764E-2</c:v>
                </c:pt>
                <c:pt idx="59">
                  <c:v>9.3499178111637965E-2</c:v>
                </c:pt>
                <c:pt idx="60">
                  <c:v>0.10277040835067529</c:v>
                </c:pt>
                <c:pt idx="61">
                  <c:v>0.11407605028637974</c:v>
                </c:pt>
                <c:pt idx="62">
                  <c:v>9.0053548793832094E-2</c:v>
                </c:pt>
                <c:pt idx="63">
                  <c:v>0.11603520966368366</c:v>
                </c:pt>
                <c:pt idx="64">
                  <c:v>0.10956472049121828</c:v>
                </c:pt>
                <c:pt idx="65">
                  <c:v>0.10489696537133025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33-4D08-B5A9-34517C9EEB87}"/>
            </c:ext>
          </c:extLst>
        </c:ser>
        <c:ser>
          <c:idx val="4"/>
          <c:order val="4"/>
          <c:tx>
            <c:strRef>
              <c:f>S1A!$A$6:$B$6</c:f>
              <c:strCache>
                <c:ptCount val="2"/>
                <c:pt idx="0">
                  <c:v>JA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S1A!$C$1:$BP$1</c:f>
              <c:numCache>
                <c:formatCode>General</c:formatCod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numCache>
            </c:numRef>
          </c:cat>
          <c:val>
            <c:numRef>
              <c:f>S1A!$C$6:$BP$6</c:f>
              <c:numCache>
                <c:formatCode>General</c:formatCode>
                <c:ptCount val="66"/>
                <c:pt idx="0">
                  <c:v>0.30032597023193053</c:v>
                </c:pt>
                <c:pt idx="1">
                  <c:v>0.31200283024818704</c:v>
                </c:pt>
                <c:pt idx="2">
                  <c:v>0.285240394065717</c:v>
                </c:pt>
                <c:pt idx="3">
                  <c:v>0.28089980905350082</c:v>
                </c:pt>
                <c:pt idx="4">
                  <c:v>0.28171410424974225</c:v>
                </c:pt>
                <c:pt idx="5">
                  <c:v>0.25837315658980214</c:v>
                </c:pt>
                <c:pt idx="6">
                  <c:v>0.26164032427192147</c:v>
                </c:pt>
                <c:pt idx="7">
                  <c:v>0.27783515596716574</c:v>
                </c:pt>
                <c:pt idx="8">
                  <c:v>0.28474426392454494</c:v>
                </c:pt>
                <c:pt idx="9">
                  <c:v>0.2850524121625484</c:v>
                </c:pt>
                <c:pt idx="10">
                  <c:v>0.27456520805150475</c:v>
                </c:pt>
                <c:pt idx="11">
                  <c:v>0.22546284782779899</c:v>
                </c:pt>
                <c:pt idx="12">
                  <c:v>0.22008737361310401</c:v>
                </c:pt>
                <c:pt idx="13">
                  <c:v>0.20322163266297871</c:v>
                </c:pt>
                <c:pt idx="14">
                  <c:v>0.14590078581960989</c:v>
                </c:pt>
                <c:pt idx="15">
                  <c:v>8.8363365655038814E-2</c:v>
                </c:pt>
                <c:pt idx="16">
                  <c:v>8.7118729643570814E-2</c:v>
                </c:pt>
                <c:pt idx="17">
                  <c:v>7.3667507454699396E-2</c:v>
                </c:pt>
                <c:pt idx="18">
                  <c:v>9.7892890187850162E-2</c:v>
                </c:pt>
                <c:pt idx="19">
                  <c:v>9.7927845832974883E-2</c:v>
                </c:pt>
                <c:pt idx="20">
                  <c:v>9.7274414515909041E-2</c:v>
                </c:pt>
                <c:pt idx="21">
                  <c:v>8.8835197538018912E-2</c:v>
                </c:pt>
                <c:pt idx="22">
                  <c:v>8.1963500324917116E-2</c:v>
                </c:pt>
                <c:pt idx="23">
                  <c:v>7.0985993302437531E-2</c:v>
                </c:pt>
                <c:pt idx="24">
                  <c:v>7.4354025531689683E-2</c:v>
                </c:pt>
                <c:pt idx="25">
                  <c:v>0.10206657416134209</c:v>
                </c:pt>
                <c:pt idx="26">
                  <c:v>0.10806269427892221</c:v>
                </c:pt>
                <c:pt idx="27">
                  <c:v>0.10547932157704593</c:v>
                </c:pt>
                <c:pt idx="28">
                  <c:v>0.12069485970823354</c:v>
                </c:pt>
                <c:pt idx="29">
                  <c:v>0.1280543818625223</c:v>
                </c:pt>
                <c:pt idx="30">
                  <c:v>0.12350928025545355</c:v>
                </c:pt>
                <c:pt idx="31">
                  <c:v>0.11164573071424651</c:v>
                </c:pt>
                <c:pt idx="32">
                  <c:v>9.6031003588065308E-2</c:v>
                </c:pt>
                <c:pt idx="33">
                  <c:v>8.2165062833339492E-2</c:v>
                </c:pt>
                <c:pt idx="34">
                  <c:v>6.9620904909687101E-2</c:v>
                </c:pt>
                <c:pt idx="35">
                  <c:v>7.339378287625363E-2</c:v>
                </c:pt>
                <c:pt idx="36">
                  <c:v>8.2798381381346667E-2</c:v>
                </c:pt>
                <c:pt idx="37">
                  <c:v>6.4307182472768606E-2</c:v>
                </c:pt>
                <c:pt idx="38">
                  <c:v>6.0428747247123923E-2</c:v>
                </c:pt>
                <c:pt idx="39">
                  <c:v>6.2816008020183736E-2</c:v>
                </c:pt>
                <c:pt idx="40">
                  <c:v>7.9003932518917963E-2</c:v>
                </c:pt>
                <c:pt idx="41">
                  <c:v>8.3677680365608131E-2</c:v>
                </c:pt>
                <c:pt idx="42">
                  <c:v>0.10502474801235158</c:v>
                </c:pt>
                <c:pt idx="43">
                  <c:v>0.11470134495673411</c:v>
                </c:pt>
                <c:pt idx="44">
                  <c:v>0.12043935474744673</c:v>
                </c:pt>
                <c:pt idx="45">
                  <c:v>0.10781027468756937</c:v>
                </c:pt>
                <c:pt idx="46">
                  <c:v>9.5197587155088415E-2</c:v>
                </c:pt>
                <c:pt idx="47">
                  <c:v>9.8576763824223687E-2</c:v>
                </c:pt>
                <c:pt idx="48">
                  <c:v>7.5157968560186181E-2</c:v>
                </c:pt>
                <c:pt idx="49">
                  <c:v>5.8954913670828085E-2</c:v>
                </c:pt>
                <c:pt idx="50">
                  <c:v>9.347558582973492E-2</c:v>
                </c:pt>
                <c:pt idx="51">
                  <c:v>7.3793507183035886E-2</c:v>
                </c:pt>
                <c:pt idx="52">
                  <c:v>7.9268035502345763E-2</c:v>
                </c:pt>
                <c:pt idx="53">
                  <c:v>9.0206460754467296E-2</c:v>
                </c:pt>
                <c:pt idx="54">
                  <c:v>8.5092748081476419E-2</c:v>
                </c:pt>
                <c:pt idx="55">
                  <c:v>0.10498381587425765</c:v>
                </c:pt>
                <c:pt idx="56">
                  <c:v>9.1043801253574475E-2</c:v>
                </c:pt>
                <c:pt idx="57">
                  <c:v>8.9615234750504216E-2</c:v>
                </c:pt>
                <c:pt idx="58">
                  <c:v>5.9876725528616226E-2</c:v>
                </c:pt>
                <c:pt idx="59">
                  <c:v>3.8797066765207354E-2</c:v>
                </c:pt>
                <c:pt idx="60">
                  <c:v>6.2367330963543442E-3</c:v>
                </c:pt>
                <c:pt idx="61">
                  <c:v>9.9216903940213767E-3</c:v>
                </c:pt>
                <c:pt idx="62">
                  <c:v>0</c:v>
                </c:pt>
                <c:pt idx="63">
                  <c:v>5.0008280402023313E-2</c:v>
                </c:pt>
                <c:pt idx="64">
                  <c:v>4.3374703522508093E-2</c:v>
                </c:pt>
                <c:pt idx="65">
                  <c:v>5.1672924887949175E-2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33-4D08-B5A9-34517C9EEB87}"/>
            </c:ext>
          </c:extLst>
        </c:ser>
        <c:ser>
          <c:idx val="5"/>
          <c:order val="5"/>
          <c:tx>
            <c:strRef>
              <c:f>S1A!$A$7:$B$7</c:f>
              <c:strCache>
                <c:ptCount val="2"/>
                <c:pt idx="0">
                  <c:v>KR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S1A!$C$1:$BP$1</c:f>
              <c:numCache>
                <c:formatCode>General</c:formatCod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numCache>
            </c:numRef>
          </c:cat>
          <c:val>
            <c:numRef>
              <c:f>S1A!$C$7:$BP$7</c:f>
              <c:numCache>
                <c:formatCode>General</c:formatCode>
                <c:ptCount val="66"/>
                <c:pt idx="10">
                  <c:v>0.25429150859942773</c:v>
                </c:pt>
                <c:pt idx="11">
                  <c:v>0.25341775191243715</c:v>
                </c:pt>
                <c:pt idx="12">
                  <c:v>0.26608735540999628</c:v>
                </c:pt>
                <c:pt idx="13">
                  <c:v>0.26206424344904367</c:v>
                </c:pt>
                <c:pt idx="14">
                  <c:v>0.27908943184875684</c:v>
                </c:pt>
                <c:pt idx="15">
                  <c:v>0.26848310158472372</c:v>
                </c:pt>
                <c:pt idx="16">
                  <c:v>0.25103570714782802</c:v>
                </c:pt>
                <c:pt idx="17">
                  <c:v>0.22579309039727699</c:v>
                </c:pt>
                <c:pt idx="18">
                  <c:v>0.19496646000097625</c:v>
                </c:pt>
                <c:pt idx="19">
                  <c:v>0.171701313627699</c:v>
                </c:pt>
                <c:pt idx="20">
                  <c:v>0.15057667812297351</c:v>
                </c:pt>
                <c:pt idx="21">
                  <c:v>0.15903898479216302</c:v>
                </c:pt>
                <c:pt idx="22">
                  <c:v>0.15257261414794271</c:v>
                </c:pt>
                <c:pt idx="23">
                  <c:v>0.13381534752712754</c:v>
                </c:pt>
                <c:pt idx="24">
                  <c:v>0.14201425245039503</c:v>
                </c:pt>
                <c:pt idx="25">
                  <c:v>0.15148981044990198</c:v>
                </c:pt>
                <c:pt idx="26">
                  <c:v>0.15664047444587381</c:v>
                </c:pt>
                <c:pt idx="27">
                  <c:v>0.14681554774256098</c:v>
                </c:pt>
                <c:pt idx="28">
                  <c:v>0.13107628805766058</c:v>
                </c:pt>
                <c:pt idx="29">
                  <c:v>9.8445332716838432E-2</c:v>
                </c:pt>
                <c:pt idx="30">
                  <c:v>7.9078650773988915E-2</c:v>
                </c:pt>
                <c:pt idx="31">
                  <c:v>5.7245836539577752E-2</c:v>
                </c:pt>
                <c:pt idx="32">
                  <c:v>5.8428345573693037E-2</c:v>
                </c:pt>
                <c:pt idx="33">
                  <c:v>5.9056349638599508E-2</c:v>
                </c:pt>
                <c:pt idx="34">
                  <c:v>6.2697281687207063E-2</c:v>
                </c:pt>
                <c:pt idx="35">
                  <c:v>4.6873000433245458E-2</c:v>
                </c:pt>
                <c:pt idx="36">
                  <c:v>2.0738959964498694E-2</c:v>
                </c:pt>
                <c:pt idx="37">
                  <c:v>6.1701790712864829E-2</c:v>
                </c:pt>
                <c:pt idx="38">
                  <c:v>0.10655124550598534</c:v>
                </c:pt>
                <c:pt idx="39">
                  <c:v>0.12061359356302857</c:v>
                </c:pt>
                <c:pt idx="40">
                  <c:v>0.12109282802358336</c:v>
                </c:pt>
                <c:pt idx="41">
                  <c:v>0.1048380680579884</c:v>
                </c:pt>
                <c:pt idx="42">
                  <c:v>0.10686524393696509</c:v>
                </c:pt>
                <c:pt idx="43">
                  <c:v>9.2408221632433007E-2</c:v>
                </c:pt>
                <c:pt idx="44">
                  <c:v>0.10033027926898087</c:v>
                </c:pt>
                <c:pt idx="45">
                  <c:v>8.4339910723057007E-2</c:v>
                </c:pt>
                <c:pt idx="46">
                  <c:v>7.0513749318061758E-2</c:v>
                </c:pt>
                <c:pt idx="47">
                  <c:v>7.465552857490905E-2</c:v>
                </c:pt>
                <c:pt idx="48">
                  <c:v>7.4039139404726312E-2</c:v>
                </c:pt>
                <c:pt idx="49">
                  <c:v>8.278610861414025E-2</c:v>
                </c:pt>
                <c:pt idx="50">
                  <c:v>0.10246185540187241</c:v>
                </c:pt>
                <c:pt idx="51">
                  <c:v>8.9273628571837016E-2</c:v>
                </c:pt>
                <c:pt idx="52">
                  <c:v>8.3689417649497361E-2</c:v>
                </c:pt>
                <c:pt idx="53">
                  <c:v>7.8534741944697034E-2</c:v>
                </c:pt>
                <c:pt idx="54">
                  <c:v>6.4430195869108683E-2</c:v>
                </c:pt>
                <c:pt idx="55">
                  <c:v>5.9987570495447944E-2</c:v>
                </c:pt>
                <c:pt idx="56">
                  <c:v>6.2375439383141967E-2</c:v>
                </c:pt>
                <c:pt idx="57">
                  <c:v>6.8299909435379058E-2</c:v>
                </c:pt>
                <c:pt idx="58">
                  <c:v>5.4286760367221833E-2</c:v>
                </c:pt>
                <c:pt idx="59">
                  <c:v>1.9602697655441641E-2</c:v>
                </c:pt>
                <c:pt idx="60">
                  <c:v>1.9649954897457563E-16</c:v>
                </c:pt>
                <c:pt idx="61">
                  <c:v>2.1990477922213057E-2</c:v>
                </c:pt>
                <c:pt idx="62">
                  <c:v>6.5744973113358481E-3</c:v>
                </c:pt>
                <c:pt idx="63">
                  <c:v>9.4367873382297657E-3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33-4D08-B5A9-34517C9EEB87}"/>
            </c:ext>
          </c:extLst>
        </c:ser>
        <c:ser>
          <c:idx val="6"/>
          <c:order val="6"/>
          <c:tx>
            <c:strRef>
              <c:f>S1A!$A$8:$B$8</c:f>
              <c:strCache>
                <c:ptCount val="2"/>
                <c:pt idx="0">
                  <c:v>UK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S1A!$C$1:$BP$1</c:f>
              <c:numCache>
                <c:formatCode>General</c:formatCod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numCache>
            </c:numRef>
          </c:cat>
          <c:val>
            <c:numRef>
              <c:f>S1A!$C$8:$BP$8</c:f>
              <c:numCache>
                <c:formatCode>General</c:formatCode>
                <c:ptCount val="66"/>
                <c:pt idx="0">
                  <c:v>5.7134418806644403E-2</c:v>
                </c:pt>
                <c:pt idx="1">
                  <c:v>3.1196480052482885E-2</c:v>
                </c:pt>
                <c:pt idx="2">
                  <c:v>2.5008237747639227E-2</c:v>
                </c:pt>
                <c:pt idx="3">
                  <c:v>1.0737490706825609E-2</c:v>
                </c:pt>
                <c:pt idx="4">
                  <c:v>1.7337283947226431E-2</c:v>
                </c:pt>
                <c:pt idx="5">
                  <c:v>1.7029809770239893E-2</c:v>
                </c:pt>
                <c:pt idx="6">
                  <c:v>1.2160329853015412E-3</c:v>
                </c:pt>
                <c:pt idx="7">
                  <c:v>1.6286447102514538E-2</c:v>
                </c:pt>
                <c:pt idx="8">
                  <c:v>5.0743745631533672E-2</c:v>
                </c:pt>
                <c:pt idx="9">
                  <c:v>7.7024382223179214E-2</c:v>
                </c:pt>
                <c:pt idx="10">
                  <c:v>8.6924780626724665E-2</c:v>
                </c:pt>
                <c:pt idx="11">
                  <c:v>0.11841382774825447</c:v>
                </c:pt>
                <c:pt idx="12">
                  <c:v>0.1342744688287458</c:v>
                </c:pt>
                <c:pt idx="13">
                  <c:v>0.14560678592895379</c:v>
                </c:pt>
                <c:pt idx="14">
                  <c:v>7.7328734966992912E-2</c:v>
                </c:pt>
                <c:pt idx="15">
                  <c:v>1.6561047981689321E-15</c:v>
                </c:pt>
                <c:pt idx="16">
                  <c:v>5.028222993637993E-2</c:v>
                </c:pt>
                <c:pt idx="17">
                  <c:v>0.12731765184905472</c:v>
                </c:pt>
                <c:pt idx="18">
                  <c:v>0.14925951451439515</c:v>
                </c:pt>
                <c:pt idx="19">
                  <c:v>0.15548650617283399</c:v>
                </c:pt>
                <c:pt idx="20">
                  <c:v>0.13663711318686625</c:v>
                </c:pt>
                <c:pt idx="21">
                  <c:v>0.16104862060620798</c:v>
                </c:pt>
                <c:pt idx="22">
                  <c:v>0.20082607199433122</c:v>
                </c:pt>
                <c:pt idx="23">
                  <c:v>0.23243239806910934</c:v>
                </c:pt>
                <c:pt idx="24">
                  <c:v>0.23877042252075853</c:v>
                </c:pt>
                <c:pt idx="25">
                  <c:v>0.25490615721704318</c:v>
                </c:pt>
                <c:pt idx="26">
                  <c:v>0.25021090089022902</c:v>
                </c:pt>
                <c:pt idx="27">
                  <c:v>0.2736443912903212</c:v>
                </c:pt>
                <c:pt idx="28">
                  <c:v>0.27762903334843553</c:v>
                </c:pt>
                <c:pt idx="29">
                  <c:v>0.2734502123712087</c:v>
                </c:pt>
                <c:pt idx="30">
                  <c:v>0.26492799631320624</c:v>
                </c:pt>
                <c:pt idx="31">
                  <c:v>0.25106451654553003</c:v>
                </c:pt>
                <c:pt idx="32">
                  <c:v>0.2515371207274002</c:v>
                </c:pt>
                <c:pt idx="33">
                  <c:v>0.27117849760386359</c:v>
                </c:pt>
                <c:pt idx="34">
                  <c:v>0.28214483456545614</c:v>
                </c:pt>
                <c:pt idx="35">
                  <c:v>0.28283680562395841</c:v>
                </c:pt>
                <c:pt idx="36">
                  <c:v>0.29811537213844069</c:v>
                </c:pt>
                <c:pt idx="37">
                  <c:v>0.2719061303188976</c:v>
                </c:pt>
                <c:pt idx="38">
                  <c:v>0.26675725967351038</c:v>
                </c:pt>
                <c:pt idx="39">
                  <c:v>0.2339725402330021</c:v>
                </c:pt>
                <c:pt idx="40">
                  <c:v>0.21697957738791257</c:v>
                </c:pt>
                <c:pt idx="41">
                  <c:v>0.19768838102229053</c:v>
                </c:pt>
                <c:pt idx="42">
                  <c:v>0.21168474645500954</c:v>
                </c:pt>
                <c:pt idx="43">
                  <c:v>0.21609823227456881</c:v>
                </c:pt>
                <c:pt idx="44">
                  <c:v>0.19905675600750203</c:v>
                </c:pt>
                <c:pt idx="45">
                  <c:v>0.20232534311270237</c:v>
                </c:pt>
                <c:pt idx="46">
                  <c:v>0.19766091120514995</c:v>
                </c:pt>
                <c:pt idx="47">
                  <c:v>0.17819323611761193</c:v>
                </c:pt>
                <c:pt idx="48">
                  <c:v>0.19624154599766047</c:v>
                </c:pt>
                <c:pt idx="49">
                  <c:v>0.18539841984898228</c:v>
                </c:pt>
                <c:pt idx="50">
                  <c:v>0.18252694313125253</c:v>
                </c:pt>
                <c:pt idx="51">
                  <c:v>0.18837027364382258</c:v>
                </c:pt>
                <c:pt idx="52">
                  <c:v>0.2009213437746091</c:v>
                </c:pt>
                <c:pt idx="53">
                  <c:v>0.19981744488150283</c:v>
                </c:pt>
                <c:pt idx="54">
                  <c:v>0.22040350479877041</c:v>
                </c:pt>
                <c:pt idx="55">
                  <c:v>0.21648432584040042</c:v>
                </c:pt>
                <c:pt idx="56">
                  <c:v>0.21641105616551598</c:v>
                </c:pt>
                <c:pt idx="57">
                  <c:v>0.22310401105684996</c:v>
                </c:pt>
                <c:pt idx="58">
                  <c:v>0.21927338815308389</c:v>
                </c:pt>
                <c:pt idx="59">
                  <c:v>0.21249449057433728</c:v>
                </c:pt>
                <c:pt idx="60">
                  <c:v>0.21162653912244442</c:v>
                </c:pt>
                <c:pt idx="61">
                  <c:v>0.21545817041548262</c:v>
                </c:pt>
                <c:pt idx="62">
                  <c:v>0.22433311864895533</c:v>
                </c:pt>
                <c:pt idx="63">
                  <c:v>0.23105065386229678</c:v>
                </c:pt>
                <c:pt idx="64">
                  <c:v>0.21514138523731161</c:v>
                </c:pt>
                <c:pt idx="65">
                  <c:v>0.2229355997578216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33-4D08-B5A9-34517C9EEB87}"/>
            </c:ext>
          </c:extLst>
        </c:ser>
        <c:ser>
          <c:idx val="7"/>
          <c:order val="7"/>
          <c:tx>
            <c:strRef>
              <c:f>S1A!$A$9:$B$9</c:f>
              <c:strCache>
                <c:ptCount val="2"/>
                <c:pt idx="0">
                  <c:v>US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S1A!$C$1:$BP$1</c:f>
              <c:numCache>
                <c:formatCode>General</c:formatCod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numCache>
            </c:numRef>
          </c:cat>
          <c:val>
            <c:numRef>
              <c:f>S1A!$C$9:$BP$9</c:f>
              <c:numCache>
                <c:formatCode>General</c:formatCode>
                <c:ptCount val="66"/>
                <c:pt idx="0">
                  <c:v>8.2155362876866908E-2</c:v>
                </c:pt>
                <c:pt idx="1">
                  <c:v>8.9429026073375495E-2</c:v>
                </c:pt>
                <c:pt idx="2">
                  <c:v>9.2892172152184579E-2</c:v>
                </c:pt>
                <c:pt idx="3">
                  <c:v>9.6365165831034355E-2</c:v>
                </c:pt>
                <c:pt idx="4">
                  <c:v>9.4971986923014617E-2</c:v>
                </c:pt>
                <c:pt idx="5">
                  <c:v>0.10399620396640487</c:v>
                </c:pt>
                <c:pt idx="6">
                  <c:v>8.8619240836029844E-2</c:v>
                </c:pt>
                <c:pt idx="7">
                  <c:v>6.9534659142346911E-2</c:v>
                </c:pt>
                <c:pt idx="8">
                  <c:v>5.6418682239762277E-2</c:v>
                </c:pt>
                <c:pt idx="9">
                  <c:v>2.993388400956799E-2</c:v>
                </c:pt>
                <c:pt idx="10">
                  <c:v>-1.4581047697027043E-15</c:v>
                </c:pt>
                <c:pt idx="11">
                  <c:v>2.0306384671190253E-2</c:v>
                </c:pt>
                <c:pt idx="12">
                  <c:v>2.7870334882075069E-2</c:v>
                </c:pt>
                <c:pt idx="13">
                  <c:v>3.5674477165985333E-2</c:v>
                </c:pt>
                <c:pt idx="14">
                  <c:v>2.234298825230948E-2</c:v>
                </c:pt>
                <c:pt idx="15">
                  <c:v>5.289237111369377E-2</c:v>
                </c:pt>
                <c:pt idx="16">
                  <c:v>5.8398791481215045E-2</c:v>
                </c:pt>
                <c:pt idx="17">
                  <c:v>6.3439065516592646E-2</c:v>
                </c:pt>
                <c:pt idx="18">
                  <c:v>6.96210056573901E-2</c:v>
                </c:pt>
                <c:pt idx="19">
                  <c:v>5.7817768287997152E-2</c:v>
                </c:pt>
                <c:pt idx="20">
                  <c:v>4.3418367836311367E-2</c:v>
                </c:pt>
                <c:pt idx="21">
                  <c:v>6.7714090464578131E-2</c:v>
                </c:pt>
                <c:pt idx="22">
                  <c:v>6.7224916812558502E-2</c:v>
                </c:pt>
                <c:pt idx="23">
                  <c:v>8.0000602241753524E-2</c:v>
                </c:pt>
                <c:pt idx="24">
                  <c:v>0.10026883042530987</c:v>
                </c:pt>
                <c:pt idx="25">
                  <c:v>9.4377255359470488E-2</c:v>
                </c:pt>
                <c:pt idx="26">
                  <c:v>7.5264961723934903E-2</c:v>
                </c:pt>
                <c:pt idx="27">
                  <c:v>7.396889535630452E-2</c:v>
                </c:pt>
                <c:pt idx="28">
                  <c:v>8.0590999660598669E-2</c:v>
                </c:pt>
                <c:pt idx="29">
                  <c:v>7.9328884241979147E-2</c:v>
                </c:pt>
                <c:pt idx="30">
                  <c:v>6.1884461806888787E-2</c:v>
                </c:pt>
                <c:pt idx="31">
                  <c:v>5.79611730999594E-2</c:v>
                </c:pt>
                <c:pt idx="32">
                  <c:v>4.7842513904455465E-2</c:v>
                </c:pt>
                <c:pt idx="33">
                  <c:v>5.8284956766910145E-2</c:v>
                </c:pt>
                <c:pt idx="34">
                  <c:v>7.7863592510898472E-2</c:v>
                </c:pt>
                <c:pt idx="35">
                  <c:v>9.2002460495309663E-2</c:v>
                </c:pt>
                <c:pt idx="36">
                  <c:v>0.1062825181347492</c:v>
                </c:pt>
                <c:pt idx="37">
                  <c:v>0.11035828665448855</c:v>
                </c:pt>
                <c:pt idx="38">
                  <c:v>9.6959741293061563E-2</c:v>
                </c:pt>
                <c:pt idx="39">
                  <c:v>9.0305791772658656E-2</c:v>
                </c:pt>
                <c:pt idx="40">
                  <c:v>7.7421193199306834E-2</c:v>
                </c:pt>
                <c:pt idx="41">
                  <c:v>8.1422166894304926E-2</c:v>
                </c:pt>
                <c:pt idx="42">
                  <c:v>9.4972570710289403E-2</c:v>
                </c:pt>
                <c:pt idx="43">
                  <c:v>0.10304305951320933</c:v>
                </c:pt>
                <c:pt idx="44">
                  <c:v>0.11221254767206415</c:v>
                </c:pt>
                <c:pt idx="45">
                  <c:v>0.1325337594068457</c:v>
                </c:pt>
                <c:pt idx="46">
                  <c:v>0.14615696617811685</c:v>
                </c:pt>
                <c:pt idx="47">
                  <c:v>0.12033107693622937</c:v>
                </c:pt>
                <c:pt idx="48">
                  <c:v>0.10122580331228871</c:v>
                </c:pt>
                <c:pt idx="49">
                  <c:v>0.12468506343243752</c:v>
                </c:pt>
                <c:pt idx="50">
                  <c:v>0.15597237486871326</c:v>
                </c:pt>
                <c:pt idx="51">
                  <c:v>0.16184888618439131</c:v>
                </c:pt>
                <c:pt idx="52">
                  <c:v>0.1719940613704132</c:v>
                </c:pt>
                <c:pt idx="53">
                  <c:v>0.17034402103445329</c:v>
                </c:pt>
                <c:pt idx="54">
                  <c:v>0.17305105752425967</c:v>
                </c:pt>
                <c:pt idx="55">
                  <c:v>0.16049460689497155</c:v>
                </c:pt>
                <c:pt idx="56">
                  <c:v>0.15164750549409028</c:v>
                </c:pt>
                <c:pt idx="57">
                  <c:v>0.14744300165614507</c:v>
                </c:pt>
                <c:pt idx="58">
                  <c:v>0.14910412105048435</c:v>
                </c:pt>
                <c:pt idx="59">
                  <c:v>0.14705121113518679</c:v>
                </c:pt>
                <c:pt idx="60">
                  <c:v>0.15547581125832879</c:v>
                </c:pt>
                <c:pt idx="61">
                  <c:v>0.17864238524265411</c:v>
                </c:pt>
                <c:pt idx="62">
                  <c:v>0.18404208089852164</c:v>
                </c:pt>
                <c:pt idx="63">
                  <c:v>0.18375341872815437</c:v>
                </c:pt>
                <c:pt idx="64">
                  <c:v>0.18115308845925565</c:v>
                </c:pt>
                <c:pt idx="65">
                  <c:v>0.17432288260465528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33-4D08-B5A9-34517C9EE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4389824"/>
        <c:axId val="1814388864"/>
      </c:lineChart>
      <c:catAx>
        <c:axId val="181438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14388864"/>
        <c:crosses val="autoZero"/>
        <c:auto val="1"/>
        <c:lblAlgn val="ctr"/>
        <c:lblOffset val="100"/>
        <c:noMultiLvlLbl val="0"/>
      </c:catAx>
      <c:valAx>
        <c:axId val="181438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14389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S1B!$A$2:$B$2</c:f>
              <c:strCache>
                <c:ptCount val="2"/>
                <c:pt idx="0">
                  <c:v>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S1B!$C$1:$BR$1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S1B!$C$2:$BR$2</c:f>
              <c:numCache>
                <c:formatCode>General</c:formatCode>
                <c:ptCount val="68"/>
                <c:pt idx="0">
                  <c:v>0.21734228941550773</c:v>
                </c:pt>
                <c:pt idx="1">
                  <c:v>0.21416463703652361</c:v>
                </c:pt>
                <c:pt idx="2">
                  <c:v>0.17229902387817633</c:v>
                </c:pt>
                <c:pt idx="3">
                  <c:v>9.7723584654991077E-2</c:v>
                </c:pt>
                <c:pt idx="4">
                  <c:v>7.8264463909510709E-2</c:v>
                </c:pt>
                <c:pt idx="5">
                  <c:v>9.7874128810904834E-2</c:v>
                </c:pt>
                <c:pt idx="6">
                  <c:v>0.11609833260598224</c:v>
                </c:pt>
                <c:pt idx="7">
                  <c:v>0.10423790060645992</c:v>
                </c:pt>
                <c:pt idx="8">
                  <c:v>0.10758675447152419</c:v>
                </c:pt>
                <c:pt idx="9">
                  <c:v>0.11498944369632216</c:v>
                </c:pt>
                <c:pt idx="10">
                  <c:v>6.7874183100014057E-2</c:v>
                </c:pt>
                <c:pt idx="11">
                  <c:v>1.4426936675150189E-2</c:v>
                </c:pt>
                <c:pt idx="12">
                  <c:v>3.6129112281829091E-3</c:v>
                </c:pt>
                <c:pt idx="13">
                  <c:v>1.2228633452249589E-2</c:v>
                </c:pt>
                <c:pt idx="14">
                  <c:v>3.0134547801902337E-2</c:v>
                </c:pt>
                <c:pt idx="15">
                  <c:v>0</c:v>
                </c:pt>
                <c:pt idx="16">
                  <c:v>1.6906553041010453E-2</c:v>
                </c:pt>
                <c:pt idx="17">
                  <c:v>7.2379018609457363E-3</c:v>
                </c:pt>
                <c:pt idx="18">
                  <c:v>2.6745505768001134E-2</c:v>
                </c:pt>
                <c:pt idx="19">
                  <c:v>4.4288554581576267E-2</c:v>
                </c:pt>
                <c:pt idx="20">
                  <c:v>5.6578751912708898E-2</c:v>
                </c:pt>
                <c:pt idx="21">
                  <c:v>4.4142532126859049E-2</c:v>
                </c:pt>
                <c:pt idx="22">
                  <c:v>5.3947681321583424E-2</c:v>
                </c:pt>
                <c:pt idx="23">
                  <c:v>6.1180401857690754E-2</c:v>
                </c:pt>
                <c:pt idx="24">
                  <c:v>8.9888680633289975E-2</c:v>
                </c:pt>
                <c:pt idx="25">
                  <c:v>9.5682585305732815E-2</c:v>
                </c:pt>
                <c:pt idx="26">
                  <c:v>0.12170868270880159</c:v>
                </c:pt>
                <c:pt idx="27">
                  <c:v>0.12328261790061604</c:v>
                </c:pt>
                <c:pt idx="28">
                  <c:v>0.12696867187540109</c:v>
                </c:pt>
                <c:pt idx="29">
                  <c:v>0.12944443116023133</c:v>
                </c:pt>
                <c:pt idx="30">
                  <c:v>0.10509258592321774</c:v>
                </c:pt>
                <c:pt idx="31">
                  <c:v>9.5297697048347577E-2</c:v>
                </c:pt>
                <c:pt idx="32">
                  <c:v>9.7217497235082245E-2</c:v>
                </c:pt>
                <c:pt idx="33">
                  <c:v>0.1021180559234864</c:v>
                </c:pt>
                <c:pt idx="34">
                  <c:v>0.14017368775299838</c:v>
                </c:pt>
                <c:pt idx="35">
                  <c:v>0.1810559530185335</c:v>
                </c:pt>
                <c:pt idx="36">
                  <c:v>0.17213614722853238</c:v>
                </c:pt>
                <c:pt idx="37">
                  <c:v>0.15995588113423184</c:v>
                </c:pt>
                <c:pt idx="38">
                  <c:v>0.174090461242841</c:v>
                </c:pt>
                <c:pt idx="39">
                  <c:v>0.17293841424414674</c:v>
                </c:pt>
                <c:pt idx="40">
                  <c:v>0.19520763154720513</c:v>
                </c:pt>
                <c:pt idx="41">
                  <c:v>0.19937024814368109</c:v>
                </c:pt>
                <c:pt idx="42">
                  <c:v>0.18629021397142295</c:v>
                </c:pt>
                <c:pt idx="43">
                  <c:v>0.17983239447908894</c:v>
                </c:pt>
                <c:pt idx="44">
                  <c:v>0.1825821257598402</c:v>
                </c:pt>
                <c:pt idx="45">
                  <c:v>0.16196812008502115</c:v>
                </c:pt>
                <c:pt idx="46">
                  <c:v>0.15036331455318808</c:v>
                </c:pt>
                <c:pt idx="47">
                  <c:v>0.15187922583360805</c:v>
                </c:pt>
                <c:pt idx="48">
                  <c:v>0.13799596596535962</c:v>
                </c:pt>
                <c:pt idx="49">
                  <c:v>0.10955595145494311</c:v>
                </c:pt>
                <c:pt idx="50">
                  <c:v>0.11268458807095437</c:v>
                </c:pt>
                <c:pt idx="51">
                  <c:v>0.12297980121531463</c:v>
                </c:pt>
                <c:pt idx="52">
                  <c:v>0.10968964874527248</c:v>
                </c:pt>
                <c:pt idx="53">
                  <c:v>0.116869854446274</c:v>
                </c:pt>
                <c:pt idx="54">
                  <c:v>0.12027192840390456</c:v>
                </c:pt>
                <c:pt idx="55">
                  <c:v>0.11557156451815037</c:v>
                </c:pt>
                <c:pt idx="56">
                  <c:v>0.12750002595150622</c:v>
                </c:pt>
                <c:pt idx="57">
                  <c:v>0.12040650919568952</c:v>
                </c:pt>
                <c:pt idx="58">
                  <c:v>0.1096002540436718</c:v>
                </c:pt>
                <c:pt idx="59">
                  <c:v>0.10042090655228779</c:v>
                </c:pt>
                <c:pt idx="60">
                  <c:v>9.3144230244563905E-2</c:v>
                </c:pt>
                <c:pt idx="61">
                  <c:v>0.10323274056094878</c:v>
                </c:pt>
                <c:pt idx="62">
                  <c:v>0.13269229998190993</c:v>
                </c:pt>
                <c:pt idx="63">
                  <c:v>0.154270249493001</c:v>
                </c:pt>
                <c:pt idx="64">
                  <c:v>0.11884378790409521</c:v>
                </c:pt>
                <c:pt idx="65">
                  <c:v>0.10014174089944006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2-4D65-8DC6-3D247266B195}"/>
            </c:ext>
          </c:extLst>
        </c:ser>
        <c:ser>
          <c:idx val="1"/>
          <c:order val="1"/>
          <c:tx>
            <c:strRef>
              <c:f>S1B!$A$3:$B$3</c:f>
              <c:strCache>
                <c:ptCount val="2"/>
                <c:pt idx="0">
                  <c:v>DE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S1B!$C$1:$BR$1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S1B!$C$3:$BR$3</c:f>
              <c:numCache>
                <c:formatCode>General</c:formatCode>
                <c:ptCount val="68"/>
                <c:pt idx="31">
                  <c:v>2.6889401324393884E-2</c:v>
                </c:pt>
                <c:pt idx="32">
                  <c:v>1.3259213788329257E-2</c:v>
                </c:pt>
                <c:pt idx="33">
                  <c:v>1.2258542619747443E-2</c:v>
                </c:pt>
                <c:pt idx="34">
                  <c:v>2.8413261737307037E-2</c:v>
                </c:pt>
                <c:pt idx="35">
                  <c:v>2.7011862927641614E-2</c:v>
                </c:pt>
                <c:pt idx="36">
                  <c:v>3.400839117703356E-2</c:v>
                </c:pt>
                <c:pt idx="37">
                  <c:v>4.8227585392276631E-2</c:v>
                </c:pt>
                <c:pt idx="38">
                  <c:v>5.4259487438012788E-2</c:v>
                </c:pt>
                <c:pt idx="39">
                  <c:v>4.4728259105902862E-2</c:v>
                </c:pt>
                <c:pt idx="40">
                  <c:v>2.9092237866877944E-2</c:v>
                </c:pt>
                <c:pt idx="41">
                  <c:v>4.570383640100649E-2</c:v>
                </c:pt>
                <c:pt idx="42">
                  <c:v>5.1387529066599547E-2</c:v>
                </c:pt>
                <c:pt idx="43">
                  <c:v>5.1584422853758652E-2</c:v>
                </c:pt>
                <c:pt idx="44">
                  <c:v>7.412960826079161E-2</c:v>
                </c:pt>
                <c:pt idx="45">
                  <c:v>9.1359427572842253E-2</c:v>
                </c:pt>
                <c:pt idx="46">
                  <c:v>0.11823464683280892</c:v>
                </c:pt>
                <c:pt idx="47">
                  <c:v>0.13180784875358226</c:v>
                </c:pt>
                <c:pt idx="48">
                  <c:v>0.1094502202450085</c:v>
                </c:pt>
                <c:pt idx="49">
                  <c:v>6.1528650547787285E-2</c:v>
                </c:pt>
                <c:pt idx="50">
                  <c:v>8.3889669377300788E-2</c:v>
                </c:pt>
                <c:pt idx="51">
                  <c:v>8.757619415913509E-2</c:v>
                </c:pt>
                <c:pt idx="52">
                  <c:v>6.5418876861998265E-2</c:v>
                </c:pt>
                <c:pt idx="53">
                  <c:v>5.8917917515889352E-2</c:v>
                </c:pt>
                <c:pt idx="54">
                  <c:v>6.0000002593525247E-2</c:v>
                </c:pt>
                <c:pt idx="55">
                  <c:v>5.2927949127258719E-2</c:v>
                </c:pt>
                <c:pt idx="56">
                  <c:v>4.9055443002949561E-2</c:v>
                </c:pt>
                <c:pt idx="57">
                  <c:v>4.7470551191748228E-2</c:v>
                </c:pt>
                <c:pt idx="58">
                  <c:v>2.9435059980363627E-2</c:v>
                </c:pt>
                <c:pt idx="59">
                  <c:v>1.4738719523476178E-2</c:v>
                </c:pt>
                <c:pt idx="60">
                  <c:v>1.1451489325978311E-2</c:v>
                </c:pt>
                <c:pt idx="61">
                  <c:v>3.9126765124778119E-2</c:v>
                </c:pt>
                <c:pt idx="62">
                  <c:v>4.7914973040669412E-2</c:v>
                </c:pt>
                <c:pt idx="63">
                  <c:v>4.8186634680808665E-2</c:v>
                </c:pt>
                <c:pt idx="64">
                  <c:v>1.1669204555496847E-2</c:v>
                </c:pt>
                <c:pt idx="65">
                  <c:v>1.8151150499576494E-7</c:v>
                </c:pt>
                <c:pt idx="66">
                  <c:v>6.7903768010230707E-3</c:v>
                </c:pt>
                <c:pt idx="67">
                  <c:v>7.0264011525444916E-3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92-4D65-8DC6-3D247266B195}"/>
            </c:ext>
          </c:extLst>
        </c:ser>
        <c:ser>
          <c:idx val="2"/>
          <c:order val="2"/>
          <c:tx>
            <c:strRef>
              <c:f>S1B!$A$4:$B$4</c:f>
              <c:strCache>
                <c:ptCount val="2"/>
                <c:pt idx="0">
                  <c:v>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S1B!$C$1:$BR$1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S1B!$C$4:$BR$4</c:f>
              <c:numCache>
                <c:formatCode>General</c:formatCode>
                <c:ptCount val="68"/>
                <c:pt idx="0">
                  <c:v>0.27611700750647539</c:v>
                </c:pt>
                <c:pt idx="1">
                  <c:v>0.29070906746050246</c:v>
                </c:pt>
                <c:pt idx="2">
                  <c:v>0.28980407366544642</c:v>
                </c:pt>
                <c:pt idx="3">
                  <c:v>0.24708239264332213</c:v>
                </c:pt>
                <c:pt idx="4">
                  <c:v>0.22492497413498333</c:v>
                </c:pt>
                <c:pt idx="5">
                  <c:v>0.20157518349060174</c:v>
                </c:pt>
                <c:pt idx="6">
                  <c:v>0.16194732935101139</c:v>
                </c:pt>
                <c:pt idx="7">
                  <c:v>0.13634692536076837</c:v>
                </c:pt>
                <c:pt idx="8">
                  <c:v>0.16778908963651726</c:v>
                </c:pt>
                <c:pt idx="9">
                  <c:v>0.16224912926317089</c:v>
                </c:pt>
                <c:pt idx="10">
                  <c:v>0.13552944409558937</c:v>
                </c:pt>
                <c:pt idx="11">
                  <c:v>0.11170481045343542</c:v>
                </c:pt>
                <c:pt idx="12">
                  <c:v>7.2459589354942733E-2</c:v>
                </c:pt>
                <c:pt idx="13">
                  <c:v>5.609437378089914E-2</c:v>
                </c:pt>
                <c:pt idx="14">
                  <c:v>5.3856234219237013E-2</c:v>
                </c:pt>
                <c:pt idx="15">
                  <c:v>1.953497824565938E-2</c:v>
                </c:pt>
                <c:pt idx="16">
                  <c:v>-2.1403062455900345E-7</c:v>
                </c:pt>
                <c:pt idx="17">
                  <c:v>2.2339052411941206E-4</c:v>
                </c:pt>
                <c:pt idx="18">
                  <c:v>8.7982413608987259E-3</c:v>
                </c:pt>
                <c:pt idx="19">
                  <c:v>8.8642996468668873E-3</c:v>
                </c:pt>
                <c:pt idx="20">
                  <c:v>2.332922836585791E-2</c:v>
                </c:pt>
                <c:pt idx="21">
                  <c:v>1.1880135376086731E-2</c:v>
                </c:pt>
                <c:pt idx="22">
                  <c:v>2.7798238966513896E-2</c:v>
                </c:pt>
                <c:pt idx="23">
                  <c:v>2.6170913444164667E-2</c:v>
                </c:pt>
                <c:pt idx="24">
                  <c:v>7.9029688098139414E-2</c:v>
                </c:pt>
                <c:pt idx="25">
                  <c:v>9.8068644816736356E-2</c:v>
                </c:pt>
                <c:pt idx="26">
                  <c:v>0.11045020213660547</c:v>
                </c:pt>
                <c:pt idx="27">
                  <c:v>0.10829399408302842</c:v>
                </c:pt>
                <c:pt idx="28">
                  <c:v>0.10896487773267517</c:v>
                </c:pt>
                <c:pt idx="29">
                  <c:v>9.2855381722495287E-2</c:v>
                </c:pt>
                <c:pt idx="30">
                  <c:v>5.3714779728250887E-2</c:v>
                </c:pt>
                <c:pt idx="31">
                  <c:v>2.6433156263627012E-2</c:v>
                </c:pt>
                <c:pt idx="32">
                  <c:v>6.436676992595286E-3</c:v>
                </c:pt>
                <c:pt idx="33">
                  <c:v>1.3207332425980245E-2</c:v>
                </c:pt>
                <c:pt idx="34">
                  <c:v>3.9255917894205648E-2</c:v>
                </c:pt>
                <c:pt idx="35">
                  <c:v>5.897772757248905E-2</c:v>
                </c:pt>
                <c:pt idx="36">
                  <c:v>6.237829833552757E-2</c:v>
                </c:pt>
                <c:pt idx="37">
                  <c:v>3.6882521374050847E-2</c:v>
                </c:pt>
                <c:pt idx="38">
                  <c:v>2.7305178048130221E-2</c:v>
                </c:pt>
                <c:pt idx="39">
                  <c:v>2.1684935959557203E-2</c:v>
                </c:pt>
                <c:pt idx="40">
                  <c:v>2.0572622036644572E-2</c:v>
                </c:pt>
                <c:pt idx="41">
                  <c:v>3.9064963660703347E-2</c:v>
                </c:pt>
                <c:pt idx="42">
                  <c:v>4.4516706815588704E-2</c:v>
                </c:pt>
                <c:pt idx="43">
                  <c:v>5.1475081185593151E-2</c:v>
                </c:pt>
                <c:pt idx="44">
                  <c:v>4.8831051494424141E-2</c:v>
                </c:pt>
                <c:pt idx="45">
                  <c:v>4.8616933708469208E-2</c:v>
                </c:pt>
                <c:pt idx="46">
                  <c:v>4.5676604113669694E-2</c:v>
                </c:pt>
                <c:pt idx="47">
                  <c:v>4.9459638945946523E-2</c:v>
                </c:pt>
                <c:pt idx="48">
                  <c:v>3.4063189077881494E-2</c:v>
                </c:pt>
                <c:pt idx="49">
                  <c:v>3.9221646732536128E-2</c:v>
                </c:pt>
                <c:pt idx="50">
                  <c:v>2.7713419257640662E-2</c:v>
                </c:pt>
                <c:pt idx="51">
                  <c:v>4.8120764734683352E-2</c:v>
                </c:pt>
                <c:pt idx="52">
                  <c:v>7.3962572190817519E-2</c:v>
                </c:pt>
                <c:pt idx="53">
                  <c:v>8.5558294604556911E-2</c:v>
                </c:pt>
                <c:pt idx="54">
                  <c:v>8.0631640276134675E-2</c:v>
                </c:pt>
                <c:pt idx="55">
                  <c:v>7.913217110797463E-2</c:v>
                </c:pt>
                <c:pt idx="56">
                  <c:v>9.1779779558880947E-2</c:v>
                </c:pt>
                <c:pt idx="57">
                  <c:v>9.3741416032277633E-2</c:v>
                </c:pt>
                <c:pt idx="58">
                  <c:v>8.4971395566783778E-2</c:v>
                </c:pt>
                <c:pt idx="59">
                  <c:v>5.760439757593757E-2</c:v>
                </c:pt>
                <c:pt idx="60">
                  <c:v>5.571350708949506E-3</c:v>
                </c:pt>
                <c:pt idx="61">
                  <c:v>9.3405349757700647E-3</c:v>
                </c:pt>
                <c:pt idx="62">
                  <c:v>4.2367287900097042E-2</c:v>
                </c:pt>
                <c:pt idx="63">
                  <c:v>4.6236491757195478E-2</c:v>
                </c:pt>
                <c:pt idx="64">
                  <c:v>3.6500563036365008E-2</c:v>
                </c:pt>
                <c:pt idx="65">
                  <c:v>2.4020518119040331E-2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92-4D65-8DC6-3D247266B195}"/>
            </c:ext>
          </c:extLst>
        </c:ser>
        <c:ser>
          <c:idx val="3"/>
          <c:order val="3"/>
          <c:tx>
            <c:strRef>
              <c:f>S1B!$A$5:$B$5</c:f>
              <c:strCache>
                <c:ptCount val="2"/>
                <c:pt idx="0">
                  <c:v>FR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S1B!$C$1:$BR$1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S1B!$C$5:$BR$5</c:f>
              <c:numCache>
                <c:formatCode>General</c:formatCode>
                <c:ptCount val="68"/>
                <c:pt idx="0">
                  <c:v>0.21907910977350523</c:v>
                </c:pt>
                <c:pt idx="1">
                  <c:v>0.18367648205853104</c:v>
                </c:pt>
                <c:pt idx="2">
                  <c:v>0.17333975672523072</c:v>
                </c:pt>
                <c:pt idx="3">
                  <c:v>0.14533553149531625</c:v>
                </c:pt>
                <c:pt idx="4">
                  <c:v>0.13499046868895551</c:v>
                </c:pt>
                <c:pt idx="5">
                  <c:v>0.1385624257972439</c:v>
                </c:pt>
                <c:pt idx="6">
                  <c:v>0.14441056944858793</c:v>
                </c:pt>
                <c:pt idx="7">
                  <c:v>0.14955238839047444</c:v>
                </c:pt>
                <c:pt idx="8">
                  <c:v>0.1262953904614782</c:v>
                </c:pt>
                <c:pt idx="9">
                  <c:v>0.12977337187261986</c:v>
                </c:pt>
                <c:pt idx="10">
                  <c:v>0.12093835605341748</c:v>
                </c:pt>
                <c:pt idx="11">
                  <c:v>0.11030999441679901</c:v>
                </c:pt>
                <c:pt idx="12">
                  <c:v>0.10742940682793661</c:v>
                </c:pt>
                <c:pt idx="13">
                  <c:v>0.10530068859066452</c:v>
                </c:pt>
                <c:pt idx="14">
                  <c:v>8.994909236994475E-2</c:v>
                </c:pt>
                <c:pt idx="15">
                  <c:v>3.5369306114297859E-2</c:v>
                </c:pt>
                <c:pt idx="16">
                  <c:v>2.1907383286528498E-2</c:v>
                </c:pt>
                <c:pt idx="17">
                  <c:v>2.0645374912257937E-2</c:v>
                </c:pt>
                <c:pt idx="18">
                  <c:v>1.5864018517086229E-2</c:v>
                </c:pt>
                <c:pt idx="19">
                  <c:v>1.4942755919828125E-2</c:v>
                </c:pt>
                <c:pt idx="20">
                  <c:v>7.852870973822132E-3</c:v>
                </c:pt>
                <c:pt idx="21">
                  <c:v>2.4567259173700322E-3</c:v>
                </c:pt>
                <c:pt idx="22">
                  <c:v>-1.7016501953689028E-7</c:v>
                </c:pt>
                <c:pt idx="23">
                  <c:v>1.143021126628283E-2</c:v>
                </c:pt>
                <c:pt idx="24">
                  <c:v>2.4075426500680036E-2</c:v>
                </c:pt>
                <c:pt idx="25">
                  <c:v>3.4877073809362731E-2</c:v>
                </c:pt>
                <c:pt idx="26">
                  <c:v>6.5230718978477556E-2</c:v>
                </c:pt>
                <c:pt idx="27">
                  <c:v>6.9209972992732502E-2</c:v>
                </c:pt>
                <c:pt idx="28">
                  <c:v>8.9773934151307147E-2</c:v>
                </c:pt>
                <c:pt idx="29">
                  <c:v>0.10501245541777976</c:v>
                </c:pt>
                <c:pt idx="30">
                  <c:v>9.4176005544607769E-2</c:v>
                </c:pt>
                <c:pt idx="31">
                  <c:v>8.7952342647919027E-2</c:v>
                </c:pt>
                <c:pt idx="32">
                  <c:v>8.9020587744454441E-2</c:v>
                </c:pt>
                <c:pt idx="33">
                  <c:v>8.1512967642276141E-2</c:v>
                </c:pt>
                <c:pt idx="34">
                  <c:v>8.519775487836137E-2</c:v>
                </c:pt>
                <c:pt idx="35">
                  <c:v>7.9709755244147668E-2</c:v>
                </c:pt>
                <c:pt idx="36">
                  <c:v>7.2683797190472438E-2</c:v>
                </c:pt>
                <c:pt idx="37">
                  <c:v>7.9718318552747663E-2</c:v>
                </c:pt>
                <c:pt idx="38">
                  <c:v>8.8319061374356425E-2</c:v>
                </c:pt>
                <c:pt idx="39">
                  <c:v>7.8704949736348243E-2</c:v>
                </c:pt>
                <c:pt idx="40">
                  <c:v>8.5351366203680085E-2</c:v>
                </c:pt>
                <c:pt idx="41">
                  <c:v>8.5420412925952094E-2</c:v>
                </c:pt>
                <c:pt idx="42">
                  <c:v>7.6528007551333904E-2</c:v>
                </c:pt>
                <c:pt idx="43">
                  <c:v>7.5227768748511864E-2</c:v>
                </c:pt>
                <c:pt idx="44">
                  <c:v>8.2383324710463682E-2</c:v>
                </c:pt>
                <c:pt idx="45">
                  <c:v>8.1448305822768602E-2</c:v>
                </c:pt>
                <c:pt idx="46">
                  <c:v>8.8395763291026386E-2</c:v>
                </c:pt>
                <c:pt idx="47">
                  <c:v>0.10232705567707516</c:v>
                </c:pt>
                <c:pt idx="48">
                  <c:v>0.10150010900934431</c:v>
                </c:pt>
                <c:pt idx="49">
                  <c:v>6.9134311072042612E-2</c:v>
                </c:pt>
                <c:pt idx="50">
                  <c:v>7.7805693318998198E-2</c:v>
                </c:pt>
                <c:pt idx="51">
                  <c:v>7.4052903232203704E-2</c:v>
                </c:pt>
                <c:pt idx="52">
                  <c:v>6.0731788786684386E-2</c:v>
                </c:pt>
                <c:pt idx="53">
                  <c:v>6.2116420556696438E-2</c:v>
                </c:pt>
                <c:pt idx="54">
                  <c:v>6.2292242305907013E-2</c:v>
                </c:pt>
                <c:pt idx="55">
                  <c:v>6.8225440548044455E-2</c:v>
                </c:pt>
                <c:pt idx="56">
                  <c:v>5.9474512368894616E-2</c:v>
                </c:pt>
                <c:pt idx="57">
                  <c:v>5.217411774897223E-2</c:v>
                </c:pt>
                <c:pt idx="58">
                  <c:v>4.965775839943163E-2</c:v>
                </c:pt>
                <c:pt idx="59">
                  <c:v>6.2005077545061099E-2</c:v>
                </c:pt>
                <c:pt idx="60">
                  <c:v>6.9332772508093762E-2</c:v>
                </c:pt>
                <c:pt idx="61">
                  <c:v>7.8618981811149791E-2</c:v>
                </c:pt>
                <c:pt idx="62">
                  <c:v>5.9344898760807535E-2</c:v>
                </c:pt>
                <c:pt idx="63">
                  <c:v>8.0269045415746157E-2</c:v>
                </c:pt>
                <c:pt idx="64">
                  <c:v>7.4865879117944928E-2</c:v>
                </c:pt>
                <c:pt idx="65">
                  <c:v>7.1049435894436297E-2</c:v>
                </c:pt>
                <c:pt idx="66">
                  <c:v>7.3323313358787709E-2</c:v>
                </c:pt>
                <c:pt idx="67">
                  <c:v>8.0676949567824424E-2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92-4D65-8DC6-3D247266B195}"/>
            </c:ext>
          </c:extLst>
        </c:ser>
        <c:ser>
          <c:idx val="4"/>
          <c:order val="4"/>
          <c:tx>
            <c:strRef>
              <c:f>S1B!$A$6:$B$6</c:f>
              <c:strCache>
                <c:ptCount val="2"/>
                <c:pt idx="0">
                  <c:v>JA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S1B!$C$1:$BR$1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S1B!$C$6:$BR$6</c:f>
              <c:numCache>
                <c:formatCode>General</c:formatCode>
                <c:ptCount val="68"/>
                <c:pt idx="0">
                  <c:v>0.46577163461662685</c:v>
                </c:pt>
                <c:pt idx="1">
                  <c:v>0.50539675039874898</c:v>
                </c:pt>
                <c:pt idx="2">
                  <c:v>0.41931364350680916</c:v>
                </c:pt>
                <c:pt idx="3">
                  <c:v>0.40683036779556092</c:v>
                </c:pt>
                <c:pt idx="4">
                  <c:v>0.40914404006587174</c:v>
                </c:pt>
                <c:pt idx="5">
                  <c:v>0.34754906695044741</c:v>
                </c:pt>
                <c:pt idx="6">
                  <c:v>0.35561787673095263</c:v>
                </c:pt>
                <c:pt idx="7">
                  <c:v>0.39823652235194668</c:v>
                </c:pt>
                <c:pt idx="8">
                  <c:v>0.41786787755667354</c:v>
                </c:pt>
                <c:pt idx="9">
                  <c:v>0.41876526509418899</c:v>
                </c:pt>
                <c:pt idx="10">
                  <c:v>0.38926057997732305</c:v>
                </c:pt>
                <c:pt idx="11">
                  <c:v>0.2746932671490126</c:v>
                </c:pt>
                <c:pt idx="12">
                  <c:v>0.26407831988457969</c:v>
                </c:pt>
                <c:pt idx="13">
                  <c:v>0.23276804504275733</c:v>
                </c:pt>
                <c:pt idx="14">
                  <c:v>0.14476945164500626</c:v>
                </c:pt>
                <c:pt idx="15">
                  <c:v>7.7303304879010881E-2</c:v>
                </c:pt>
                <c:pt idx="16">
                  <c:v>7.6019869022152353E-2</c:v>
                </c:pt>
                <c:pt idx="17">
                  <c:v>6.2556233228568292E-2</c:v>
                </c:pt>
                <c:pt idx="18">
                  <c:v>8.7351986608687163E-2</c:v>
                </c:pt>
                <c:pt idx="19">
                  <c:v>8.7389586176230952E-2</c:v>
                </c:pt>
                <c:pt idx="20">
                  <c:v>8.668764227769421E-2</c:v>
                </c:pt>
                <c:pt idx="21">
                  <c:v>7.7791564648057532E-2</c:v>
                </c:pt>
                <c:pt idx="22">
                  <c:v>7.0772990237676026E-2</c:v>
                </c:pt>
                <c:pt idx="23">
                  <c:v>5.9958220984444706E-2</c:v>
                </c:pt>
                <c:pt idx="24">
                  <c:v>6.3225851356690704E-2</c:v>
                </c:pt>
                <c:pt idx="25">
                  <c:v>9.1880672899080265E-2</c:v>
                </c:pt>
                <c:pt idx="26">
                  <c:v>9.8528626862311952E-2</c:v>
                </c:pt>
                <c:pt idx="27">
                  <c:v>9.5643581676471551E-2</c:v>
                </c:pt>
                <c:pt idx="28">
                  <c:v>0.11310879205427543</c:v>
                </c:pt>
                <c:pt idx="29">
                  <c:v>0.12198350428072918</c:v>
                </c:pt>
                <c:pt idx="30">
                  <c:v>0.11646845506318206</c:v>
                </c:pt>
                <c:pt idx="31">
                  <c:v>0.10258336775002076</c:v>
                </c:pt>
                <c:pt idx="32">
                  <c:v>8.5357211123647997E-2</c:v>
                </c:pt>
                <c:pt idx="33">
                  <c:v>7.0976072496768711E-2</c:v>
                </c:pt>
                <c:pt idx="34">
                  <c:v>5.864623932454948E-2</c:v>
                </c:pt>
                <c:pt idx="35">
                  <c:v>6.2289758398044758E-2</c:v>
                </c:pt>
                <c:pt idx="36">
                  <c:v>7.1615249368773698E-2</c:v>
                </c:pt>
                <c:pt idx="37">
                  <c:v>5.3606079111565348E-2</c:v>
                </c:pt>
                <c:pt idx="38">
                  <c:v>4.9993080289601609E-2</c:v>
                </c:pt>
                <c:pt idx="39">
                  <c:v>5.2210479703339696E-2</c:v>
                </c:pt>
                <c:pt idx="40">
                  <c:v>6.781012702103846E-2</c:v>
                </c:pt>
                <c:pt idx="41">
                  <c:v>7.2505416311029761E-2</c:v>
                </c:pt>
                <c:pt idx="42">
                  <c:v>9.5139209661572424E-2</c:v>
                </c:pt>
                <c:pt idx="43">
                  <c:v>0.1060911649465842</c:v>
                </c:pt>
                <c:pt idx="44">
                  <c:v>0.11280584932248712</c:v>
                </c:pt>
                <c:pt idx="45">
                  <c:v>9.8245323425314945E-2</c:v>
                </c:pt>
                <c:pt idx="46">
                  <c:v>8.4469331000962128E-2</c:v>
                </c:pt>
                <c:pt idx="47">
                  <c:v>8.8088588796354048E-2</c:v>
                </c:pt>
                <c:pt idx="48">
                  <c:v>6.4012343847787895E-2</c:v>
                </c:pt>
                <c:pt idx="49">
                  <c:v>4.8634365176033909E-2</c:v>
                </c:pt>
                <c:pt idx="50">
                  <c:v>8.2644540631178792E-2</c:v>
                </c:pt>
                <c:pt idx="51">
                  <c:v>6.2678993685959528E-2</c:v>
                </c:pt>
                <c:pt idx="52">
                  <c:v>6.807308533500972E-2</c:v>
                </c:pt>
                <c:pt idx="53">
                  <c:v>7.9215970587131146E-2</c:v>
                </c:pt>
                <c:pt idx="54">
                  <c:v>7.3944688339350112E-2</c:v>
                </c:pt>
                <c:pt idx="55">
                  <c:v>9.5093841334020671E-2</c:v>
                </c:pt>
                <c:pt idx="56">
                  <c:v>8.0089734459178052E-2</c:v>
                </c:pt>
                <c:pt idx="57">
                  <c:v>7.8600844131266293E-2</c:v>
                </c:pt>
                <c:pt idx="58">
                  <c:v>4.948326461598182E-2</c:v>
                </c:pt>
                <c:pt idx="59">
                  <c:v>3.0801249162318214E-2</c:v>
                </c:pt>
                <c:pt idx="60">
                  <c:v>4.6677357676810976E-3</c:v>
                </c:pt>
                <c:pt idx="61">
                  <c:v>7.4741121286272466E-3</c:v>
                </c:pt>
                <c:pt idx="62">
                  <c:v>0</c:v>
                </c:pt>
                <c:pt idx="63">
                  <c:v>4.0550367753374207E-2</c:v>
                </c:pt>
                <c:pt idx="64">
                  <c:v>3.4732193243366669E-2</c:v>
                </c:pt>
                <c:pt idx="65">
                  <c:v>4.2033561649594708E-2</c:v>
                </c:pt>
                <c:pt idx="66">
                  <c:v>4.4193779510551208E-2</c:v>
                </c:pt>
                <c:pt idx="67">
                  <c:v>4.5769495784799198E-2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92-4D65-8DC6-3D247266B195}"/>
            </c:ext>
          </c:extLst>
        </c:ser>
        <c:ser>
          <c:idx val="5"/>
          <c:order val="5"/>
          <c:tx>
            <c:strRef>
              <c:f>S1B!$A$7:$B$7</c:f>
              <c:strCache>
                <c:ptCount val="2"/>
                <c:pt idx="0">
                  <c:v>KR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S1B!$C$1:$BR$1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S1B!$C$7:$BR$7</c:f>
              <c:numCache>
                <c:formatCode>General</c:formatCode>
                <c:ptCount val="68"/>
                <c:pt idx="10">
                  <c:v>0.4390056728120072</c:v>
                </c:pt>
                <c:pt idx="11">
                  <c:v>0.43610407615611024</c:v>
                </c:pt>
                <c:pt idx="12">
                  <c:v>0.48007394590014152</c:v>
                </c:pt>
                <c:pt idx="13">
                  <c:v>0.46565744239643686</c:v>
                </c:pt>
                <c:pt idx="14">
                  <c:v>0.52985516640183716</c:v>
                </c:pt>
                <c:pt idx="15">
                  <c:v>0.48887141055874339</c:v>
                </c:pt>
                <c:pt idx="16">
                  <c:v>0.42828676623845108</c:v>
                </c:pt>
                <c:pt idx="17">
                  <c:v>0.35302370287234658</c:v>
                </c:pt>
                <c:pt idx="18">
                  <c:v>0.27659467636766394</c:v>
                </c:pt>
                <c:pt idx="19">
                  <c:v>0.22767472223566476</c:v>
                </c:pt>
                <c:pt idx="20">
                  <c:v>0.18848257486333156</c:v>
                </c:pt>
                <c:pt idx="21">
                  <c:v>0.20364344916481644</c:v>
                </c:pt>
                <c:pt idx="22">
                  <c:v>0.19199682536104495</c:v>
                </c:pt>
                <c:pt idx="23">
                  <c:v>0.16037585372776039</c:v>
                </c:pt>
                <c:pt idx="24">
                  <c:v>0.17381928314341138</c:v>
                </c:pt>
                <c:pt idx="25">
                  <c:v>0.19008570355994614</c:v>
                </c:pt>
                <c:pt idx="26">
                  <c:v>0.19927613050780801</c:v>
                </c:pt>
                <c:pt idx="27">
                  <c:v>0.18196040839188565</c:v>
                </c:pt>
                <c:pt idx="28">
                  <c:v>0.15600854481437182</c:v>
                </c:pt>
                <c:pt idx="29">
                  <c:v>0.1082659557203863</c:v>
                </c:pt>
                <c:pt idx="30">
                  <c:v>8.3213882106879286E-2</c:v>
                </c:pt>
                <c:pt idx="31">
                  <c:v>5.7444420621595382E-2</c:v>
                </c:pt>
                <c:pt idx="32">
                  <c:v>5.8778741408259068E-2</c:v>
                </c:pt>
                <c:pt idx="33">
                  <c:v>5.9490106316901749E-2</c:v>
                </c:pt>
                <c:pt idx="34">
                  <c:v>6.3652186862085847E-2</c:v>
                </c:pt>
                <c:pt idx="35">
                  <c:v>4.602113200646317E-2</c:v>
                </c:pt>
                <c:pt idx="36">
                  <c:v>1.931260001380122E-2</c:v>
                </c:pt>
                <c:pt idx="37">
                  <c:v>6.2507746511882969E-2</c:v>
                </c:pt>
                <c:pt idx="38">
                  <c:v>0.11943530992566875</c:v>
                </c:pt>
                <c:pt idx="39">
                  <c:v>0.13986710508387978</c:v>
                </c:pt>
                <c:pt idx="40">
                  <c:v>0.14058830102353106</c:v>
                </c:pt>
                <c:pt idx="41">
                  <c:v>0.1170389983281608</c:v>
                </c:pt>
                <c:pt idx="42">
                  <c:v>0.11987663121692391</c:v>
                </c:pt>
                <c:pt idx="43">
                  <c:v>0.10021747449460526</c:v>
                </c:pt>
                <c:pt idx="44">
                  <c:v>0.110825475855543</c:v>
                </c:pt>
                <c:pt idx="45">
                  <c:v>8.9803194292553554E-2</c:v>
                </c:pt>
                <c:pt idx="46">
                  <c:v>7.2811344598416955E-2</c:v>
                </c:pt>
                <c:pt idx="47">
                  <c:v>7.7792659294971048E-2</c:v>
                </c:pt>
                <c:pt idx="48">
                  <c:v>7.7045569006016335E-2</c:v>
                </c:pt>
                <c:pt idx="49">
                  <c:v>8.784096777277077E-2</c:v>
                </c:pt>
                <c:pt idx="50">
                  <c:v>0.11374721978648021</c:v>
                </c:pt>
                <c:pt idx="51">
                  <c:v>9.6125936848682939E-2</c:v>
                </c:pt>
                <c:pt idx="52">
                  <c:v>8.898004512407226E-2</c:v>
                </c:pt>
                <c:pt idx="53">
                  <c:v>8.2541481305537248E-2</c:v>
                </c:pt>
                <c:pt idx="54">
                  <c:v>6.5656116917168508E-2</c:v>
                </c:pt>
                <c:pt idx="55">
                  <c:v>6.0548452526824038E-2</c:v>
                </c:pt>
                <c:pt idx="56">
                  <c:v>6.3281653692616041E-2</c:v>
                </c:pt>
                <c:pt idx="57">
                  <c:v>7.0185588326991538E-2</c:v>
                </c:pt>
                <c:pt idx="58">
                  <c:v>5.4134658998140024E-2</c:v>
                </c:pt>
                <c:pt idx="59">
                  <c:v>1.8213672137355946E-2</c:v>
                </c:pt>
                <c:pt idx="60">
                  <c:v>1.7579495774964582E-16</c:v>
                </c:pt>
                <c:pt idx="61">
                  <c:v>2.0528710412919433E-2</c:v>
                </c:pt>
                <c:pt idx="62">
                  <c:v>5.9559503339750219E-3</c:v>
                </c:pt>
                <c:pt idx="63">
                  <c:v>8.5961529980442906E-3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92-4D65-8DC6-3D247266B195}"/>
            </c:ext>
          </c:extLst>
        </c:ser>
        <c:ser>
          <c:idx val="6"/>
          <c:order val="6"/>
          <c:tx>
            <c:strRef>
              <c:f>S1B!$A$8:$B$8</c:f>
              <c:strCache>
                <c:ptCount val="2"/>
                <c:pt idx="0">
                  <c:v>UK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S1B!$C$1:$BR$1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S1B!$C$8:$BR$8</c:f>
              <c:numCache>
                <c:formatCode>General</c:formatCode>
                <c:ptCount val="68"/>
                <c:pt idx="0">
                  <c:v>3.4527555511200181E-2</c:v>
                </c:pt>
                <c:pt idx="1">
                  <c:v>1.8055706888411557E-2</c:v>
                </c:pt>
                <c:pt idx="2">
                  <c:v>1.4329559347500581E-2</c:v>
                </c:pt>
                <c:pt idx="3">
                  <c:v>6.0139123292324579E-3</c:v>
                </c:pt>
                <c:pt idx="4">
                  <c:v>9.8126373360025079E-3</c:v>
                </c:pt>
                <c:pt idx="5">
                  <c:v>9.6338868182761894E-3</c:v>
                </c:pt>
                <c:pt idx="6">
                  <c:v>6.7079992219075976E-4</c:v>
                </c:pt>
                <c:pt idx="7">
                  <c:v>9.2024544473519893E-3</c:v>
                </c:pt>
                <c:pt idx="8">
                  <c:v>3.0335636253134932E-2</c:v>
                </c:pt>
                <c:pt idx="9">
                  <c:v>4.8178097134773556E-2</c:v>
                </c:pt>
                <c:pt idx="10">
                  <c:v>5.53355799525748E-2</c:v>
                </c:pt>
                <c:pt idx="11">
                  <c:v>7.989042687939861E-2</c:v>
                </c:pt>
                <c:pt idx="12">
                  <c:v>9.3405407190710082E-2</c:v>
                </c:pt>
                <c:pt idx="13">
                  <c:v>0.10358774628998897</c:v>
                </c:pt>
                <c:pt idx="14">
                  <c:v>4.8394408102555922E-2</c:v>
                </c:pt>
                <c:pt idx="15">
                  <c:v>-2.3278034518731157E-7</c:v>
                </c:pt>
                <c:pt idx="16">
                  <c:v>3.0036397041126643E-2</c:v>
                </c:pt>
                <c:pt idx="17">
                  <c:v>8.7375457737529291E-2</c:v>
                </c:pt>
                <c:pt idx="18">
                  <c:v>0.10696904567377839</c:v>
                </c:pt>
                <c:pt idx="19">
                  <c:v>0.11284969584647769</c:v>
                </c:pt>
                <c:pt idx="20">
                  <c:v>9.5490826937088519E-2</c:v>
                </c:pt>
                <c:pt idx="21">
                  <c:v>0.1182304497094999</c:v>
                </c:pt>
                <c:pt idx="22">
                  <c:v>0.16064028393879068</c:v>
                </c:pt>
                <c:pt idx="23">
                  <c:v>0.2001710873355301</c:v>
                </c:pt>
                <c:pt idx="24">
                  <c:v>0.2088389494109841</c:v>
                </c:pt>
                <c:pt idx="25">
                  <c:v>0.23217797765537287</c:v>
                </c:pt>
                <c:pt idx="26">
                  <c:v>0.22518978632911629</c:v>
                </c:pt>
                <c:pt idx="27">
                  <c:v>0.26182770183010623</c:v>
                </c:pt>
                <c:pt idx="28">
                  <c:v>0.26852279829451542</c:v>
                </c:pt>
                <c:pt idx="29">
                  <c:v>0.26150510860487369</c:v>
                </c:pt>
                <c:pt idx="30">
                  <c:v>0.24767182042235009</c:v>
                </c:pt>
                <c:pt idx="31">
                  <c:v>0.2264478715780687</c:v>
                </c:pt>
                <c:pt idx="32">
                  <c:v>0.22714675904467227</c:v>
                </c:pt>
                <c:pt idx="33">
                  <c:v>0.25775597073120238</c:v>
                </c:pt>
                <c:pt idx="34">
                  <c:v>0.27628819234850116</c:v>
                </c:pt>
                <c:pt idx="35">
                  <c:v>0.27749522748428174</c:v>
                </c:pt>
                <c:pt idx="36">
                  <c:v>0.30537388511176528</c:v>
                </c:pt>
                <c:pt idx="37">
                  <c:v>0.25895185166196799</c:v>
                </c:pt>
                <c:pt idx="38">
                  <c:v>0.25058852305249302</c:v>
                </c:pt>
                <c:pt idx="39">
                  <c:v>0.2022527845234883</c:v>
                </c:pt>
                <c:pt idx="40">
                  <c:v>0.18011417873965696</c:v>
                </c:pt>
                <c:pt idx="41">
                  <c:v>0.15702082742729248</c:v>
                </c:pt>
                <c:pt idx="42">
                  <c:v>0.17357096317211512</c:v>
                </c:pt>
                <c:pt idx="43">
                  <c:v>0.1790138233887896</c:v>
                </c:pt>
                <c:pt idx="44">
                  <c:v>0.15859303962304103</c:v>
                </c:pt>
                <c:pt idx="45">
                  <c:v>0.16238787796953591</c:v>
                </c:pt>
                <c:pt idx="46">
                  <c:v>0.1569893641436193</c:v>
                </c:pt>
                <c:pt idx="47">
                  <c:v>0.13562309105564754</c:v>
                </c:pt>
                <c:pt idx="48">
                  <c:v>0.1553688998840162</c:v>
                </c:pt>
                <c:pt idx="49">
                  <c:v>0.143319902458165</c:v>
                </c:pt>
                <c:pt idx="50">
                  <c:v>0.14022374375164287</c:v>
                </c:pt>
                <c:pt idx="51">
                  <c:v>0.14656531250068264</c:v>
                </c:pt>
                <c:pt idx="52">
                  <c:v>0.16075098426745904</c:v>
                </c:pt>
                <c:pt idx="53">
                  <c:v>0.15947122438962982</c:v>
                </c:pt>
                <c:pt idx="54">
                  <c:v>0.18443229785213935</c:v>
                </c:pt>
                <c:pt idx="55">
                  <c:v>0.17949530212364148</c:v>
                </c:pt>
                <c:pt idx="56">
                  <c:v>0.17940386431603947</c:v>
                </c:pt>
                <c:pt idx="57">
                  <c:v>0.18788752625364624</c:v>
                </c:pt>
                <c:pt idx="58">
                  <c:v>0.1829993581098017</c:v>
                </c:pt>
                <c:pt idx="59">
                  <c:v>0.17456124329172745</c:v>
                </c:pt>
                <c:pt idx="60">
                  <c:v>0.17349992088112515</c:v>
                </c:pt>
                <c:pt idx="61">
                  <c:v>0.17821754056378028</c:v>
                </c:pt>
                <c:pt idx="62">
                  <c:v>0.18947483394214623</c:v>
                </c:pt>
                <c:pt idx="63">
                  <c:v>0.19831667283826721</c:v>
                </c:pt>
                <c:pt idx="64">
                  <c:v>0.17782431468993748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92-4D65-8DC6-3D247266B195}"/>
            </c:ext>
          </c:extLst>
        </c:ser>
        <c:ser>
          <c:idx val="7"/>
          <c:order val="7"/>
          <c:tx>
            <c:strRef>
              <c:f>S1B!$A$9:$B$9</c:f>
              <c:strCache>
                <c:ptCount val="2"/>
                <c:pt idx="0">
                  <c:v>US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S1B!$C$1:$BR$1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S1B!$C$9:$BR$9</c:f>
              <c:numCache>
                <c:formatCode>General</c:formatCode>
                <c:ptCount val="68"/>
                <c:pt idx="0">
                  <c:v>5.4196063197667101E-2</c:v>
                </c:pt>
                <c:pt idx="1">
                  <c:v>5.9780573793283755E-2</c:v>
                </c:pt>
                <c:pt idx="2">
                  <c:v>6.2492122009401747E-2</c:v>
                </c:pt>
                <c:pt idx="3">
                  <c:v>6.524638537878466E-2</c:v>
                </c:pt>
                <c:pt idx="4">
                  <c:v>6.4137268813339074E-2</c:v>
                </c:pt>
                <c:pt idx="5">
                  <c:v>7.142470110949696E-2</c:v>
                </c:pt>
                <c:pt idx="6">
                  <c:v>5.9151491012269179E-2</c:v>
                </c:pt>
                <c:pt idx="7">
                  <c:v>4.484704788585956E-2</c:v>
                </c:pt>
                <c:pt idx="8">
                  <c:v>3.5563200291831978E-2</c:v>
                </c:pt>
                <c:pt idx="9">
                  <c:v>1.8043109907938327E-2</c:v>
                </c:pt>
                <c:pt idx="10">
                  <c:v>2.4179003563475089E-7</c:v>
                </c:pt>
                <c:pt idx="11">
                  <c:v>1.2048417445167646E-2</c:v>
                </c:pt>
                <c:pt idx="12">
                  <c:v>1.674221004329381E-2</c:v>
                </c:pt>
                <c:pt idx="13">
                  <c:v>2.1709197259004647E-2</c:v>
                </c:pt>
                <c:pt idx="14">
                  <c:v>1.3300828689882409E-2</c:v>
                </c:pt>
                <c:pt idx="15">
                  <c:v>3.3138518862804243E-2</c:v>
                </c:pt>
                <c:pt idx="16">
                  <c:v>3.6937715831960025E-2</c:v>
                </c:pt>
                <c:pt idx="17">
                  <c:v>4.047944087345625E-2</c:v>
                </c:pt>
                <c:pt idx="18">
                  <c:v>4.4909593047269269E-2</c:v>
                </c:pt>
                <c:pt idx="19">
                  <c:v>3.6533414572499742E-2</c:v>
                </c:pt>
                <c:pt idx="20">
                  <c:v>2.6767332347290666E-2</c:v>
                </c:pt>
                <c:pt idx="21">
                  <c:v>4.3532749081003172E-2</c:v>
                </c:pt>
                <c:pt idx="22">
                  <c:v>4.3181042630444005E-2</c:v>
                </c:pt>
                <c:pt idx="23">
                  <c:v>5.2569794987123289E-2</c:v>
                </c:pt>
                <c:pt idx="24">
                  <c:v>6.8384885388961786E-2</c:v>
                </c:pt>
                <c:pt idx="25">
                  <c:v>6.3665540490526987E-2</c:v>
                </c:pt>
                <c:pt idx="26">
                  <c:v>4.9039636233077291E-2</c:v>
                </c:pt>
                <c:pt idx="27">
                  <c:v>4.8083874025084065E-2</c:v>
                </c:pt>
                <c:pt idx="28">
                  <c:v>5.3014130293065148E-2</c:v>
                </c:pt>
                <c:pt idx="29">
                  <c:v>5.2065405376484707E-2</c:v>
                </c:pt>
                <c:pt idx="30">
                  <c:v>3.9380402330538938E-2</c:v>
                </c:pt>
                <c:pt idx="31">
                  <c:v>3.6633126236947894E-2</c:v>
                </c:pt>
                <c:pt idx="32">
                  <c:v>2.9716952577707709E-2</c:v>
                </c:pt>
                <c:pt idx="33">
                  <c:v>3.6858440529168264E-2</c:v>
                </c:pt>
                <c:pt idx="34">
                  <c:v>5.0969344277195114E-2</c:v>
                </c:pt>
                <c:pt idx="35">
                  <c:v>6.1792201839883751E-2</c:v>
                </c:pt>
                <c:pt idx="36">
                  <c:v>7.3310478363805581E-2</c:v>
                </c:pt>
                <c:pt idx="37">
                  <c:v>7.671296946133202E-2</c:v>
                </c:pt>
                <c:pt idx="38">
                  <c:v>6.5721477969765657E-2</c:v>
                </c:pt>
                <c:pt idx="39">
                  <c:v>6.0463798692768148E-2</c:v>
                </c:pt>
                <c:pt idx="40">
                  <c:v>5.0639554522742915E-2</c:v>
                </c:pt>
                <c:pt idx="41">
                  <c:v>5.3641275693120626E-2</c:v>
                </c:pt>
                <c:pt idx="42">
                  <c:v>6.413773237116889E-2</c:v>
                </c:pt>
                <c:pt idx="43">
                  <c:v>7.0643322870215269E-2</c:v>
                </c:pt>
                <c:pt idx="44">
                  <c:v>7.8278477035199953E-2</c:v>
                </c:pt>
                <c:pt idx="45">
                  <c:v>9.6192089759028723E-2</c:v>
                </c:pt>
                <c:pt idx="46">
                  <c:v>0.1090348432211922</c:v>
                </c:pt>
                <c:pt idx="47">
                  <c:v>8.5265523251277314E-2</c:v>
                </c:pt>
                <c:pt idx="48">
                  <c:v>6.9161284081724769E-2</c:v>
                </c:pt>
                <c:pt idx="49">
                  <c:v>8.9104243911709222E-2</c:v>
                </c:pt>
                <c:pt idx="50">
                  <c:v>0.11874051967626292</c:v>
                </c:pt>
                <c:pt idx="51">
                  <c:v>0.12474397380099554</c:v>
                </c:pt>
                <c:pt idx="52">
                  <c:v>0.1354668046262491</c:v>
                </c:pt>
                <c:pt idx="53">
                  <c:v>0.13369094045790225</c:v>
                </c:pt>
                <c:pt idx="54">
                  <c:v>0.13661106575688414</c:v>
                </c:pt>
                <c:pt idx="55">
                  <c:v>0.12334725914791116</c:v>
                </c:pt>
                <c:pt idx="56">
                  <c:v>0.11441544066582025</c:v>
                </c:pt>
                <c:pt idx="57">
                  <c:v>0.11028426314169308</c:v>
                </c:pt>
                <c:pt idx="58">
                  <c:v>0.11190787254774415</c:v>
                </c:pt>
                <c:pt idx="59">
                  <c:v>0.1099029302291991</c:v>
                </c:pt>
                <c:pt idx="60">
                  <c:v>0.11823996896927721</c:v>
                </c:pt>
                <c:pt idx="61">
                  <c:v>0.14275215568900737</c:v>
                </c:pt>
                <c:pt idx="62">
                  <c:v>0.14882725773958982</c:v>
                </c:pt>
                <c:pt idx="63">
                  <c:v>0.1484988120387109</c:v>
                </c:pt>
                <c:pt idx="64">
                  <c:v>0.14555892955669056</c:v>
                </c:pt>
                <c:pt idx="65">
                  <c:v>0.13799484936171924</c:v>
                </c:pt>
                <c:pt idx="66">
                  <c:v>0.14377474527170817</c:v>
                </c:pt>
                <c:pt idx="67">
                  <c:v>0.15220050724383913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92-4D65-8DC6-3D247266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6400416"/>
        <c:axId val="1826403296"/>
      </c:lineChart>
      <c:catAx>
        <c:axId val="182640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6403296"/>
        <c:crosses val="autoZero"/>
        <c:auto val="1"/>
        <c:lblAlgn val="ctr"/>
        <c:lblOffset val="100"/>
        <c:noMultiLvlLbl val="0"/>
      </c:catAx>
      <c:valAx>
        <c:axId val="182640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640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'S2'!$A$2:$B$2</c:f>
              <c:strCache>
                <c:ptCount val="2"/>
                <c:pt idx="0">
                  <c:v>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'S2'!$C$1:$BR$1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'S2'!$C$2:$BR$2</c:f>
              <c:numCache>
                <c:formatCode>General</c:formatCode>
                <c:ptCount val="68"/>
                <c:pt idx="0">
                  <c:v>-0.12863070539419086</c:v>
                </c:pt>
                <c:pt idx="1">
                  <c:v>-0.12863070539419086</c:v>
                </c:pt>
                <c:pt idx="2">
                  <c:v>-0.14634146341463405</c:v>
                </c:pt>
                <c:pt idx="3">
                  <c:v>-0.17647058823529405</c:v>
                </c:pt>
                <c:pt idx="4">
                  <c:v>-0.22222222222222221</c:v>
                </c:pt>
                <c:pt idx="5">
                  <c:v>-0.21052631578947367</c:v>
                </c:pt>
                <c:pt idx="6">
                  <c:v>-0.19847328244274809</c:v>
                </c:pt>
                <c:pt idx="7">
                  <c:v>-0.1699604743083003</c:v>
                </c:pt>
                <c:pt idx="8">
                  <c:v>-0.15662650602409645</c:v>
                </c:pt>
                <c:pt idx="9">
                  <c:v>-0.16334661354581659</c:v>
                </c:pt>
                <c:pt idx="10">
                  <c:v>-0.13223140495867758</c:v>
                </c:pt>
                <c:pt idx="11">
                  <c:v>-0.12863070539419086</c:v>
                </c:pt>
                <c:pt idx="12">
                  <c:v>-0.11016949152542366</c:v>
                </c:pt>
                <c:pt idx="13">
                  <c:v>-0.10256410256410242</c:v>
                </c:pt>
                <c:pt idx="14">
                  <c:v>-9.8712446351931327E-2</c:v>
                </c:pt>
                <c:pt idx="15">
                  <c:v>-4.5454545454545525E-2</c:v>
                </c:pt>
                <c:pt idx="16">
                  <c:v>-4.7393364928909332E-3</c:v>
                </c:pt>
                <c:pt idx="17">
                  <c:v>6.5989847715736127E-2</c:v>
                </c:pt>
                <c:pt idx="18">
                  <c:v>0.12299465240641716</c:v>
                </c:pt>
                <c:pt idx="19">
                  <c:v>0.19318181818181812</c:v>
                </c:pt>
                <c:pt idx="20">
                  <c:v>0.25</c:v>
                </c:pt>
                <c:pt idx="21">
                  <c:v>0.3125</c:v>
                </c:pt>
                <c:pt idx="22">
                  <c:v>0.3125</c:v>
                </c:pt>
                <c:pt idx="23">
                  <c:v>0.36363636363636376</c:v>
                </c:pt>
                <c:pt idx="24">
                  <c:v>0.41891891891891908</c:v>
                </c:pt>
                <c:pt idx="25">
                  <c:v>0.44827586206896552</c:v>
                </c:pt>
                <c:pt idx="26">
                  <c:v>0.53284671532846706</c:v>
                </c:pt>
                <c:pt idx="27">
                  <c:v>0.55555555555555558</c:v>
                </c:pt>
                <c:pt idx="28">
                  <c:v>0.52173913043478271</c:v>
                </c:pt>
                <c:pt idx="29">
                  <c:v>0.55555555555555558</c:v>
                </c:pt>
                <c:pt idx="30">
                  <c:v>0.54411764705882359</c:v>
                </c:pt>
                <c:pt idx="31">
                  <c:v>0.59090909090909083</c:v>
                </c:pt>
                <c:pt idx="32">
                  <c:v>0.59090909090909083</c:v>
                </c:pt>
                <c:pt idx="33">
                  <c:v>0.66666666666666674</c:v>
                </c:pt>
                <c:pt idx="34">
                  <c:v>0.7213114754098362</c:v>
                </c:pt>
                <c:pt idx="35">
                  <c:v>0.76470588235294135</c:v>
                </c:pt>
                <c:pt idx="36">
                  <c:v>0.7213114754098362</c:v>
                </c:pt>
                <c:pt idx="37">
                  <c:v>0.70731707317073189</c:v>
                </c:pt>
                <c:pt idx="38">
                  <c:v>0.73553719008264484</c:v>
                </c:pt>
                <c:pt idx="39">
                  <c:v>0.70731707317073189</c:v>
                </c:pt>
                <c:pt idx="40">
                  <c:v>0.66666666666666674</c:v>
                </c:pt>
                <c:pt idx="41">
                  <c:v>0.68000000000000016</c:v>
                </c:pt>
                <c:pt idx="42">
                  <c:v>0.65354330708661412</c:v>
                </c:pt>
                <c:pt idx="43">
                  <c:v>0.62790697674418605</c:v>
                </c:pt>
                <c:pt idx="44">
                  <c:v>0.56716417910447769</c:v>
                </c:pt>
                <c:pt idx="45">
                  <c:v>0.57894736842105265</c:v>
                </c:pt>
                <c:pt idx="46">
                  <c:v>0.53284671532846706</c:v>
                </c:pt>
                <c:pt idx="47">
                  <c:v>0.51079136690647498</c:v>
                </c:pt>
                <c:pt idx="48">
                  <c:v>0.45833333333333348</c:v>
                </c:pt>
                <c:pt idx="49">
                  <c:v>0.45833333333333348</c:v>
                </c:pt>
                <c:pt idx="50">
                  <c:v>0.45833333333333348</c:v>
                </c:pt>
                <c:pt idx="51">
                  <c:v>0.47887323943661975</c:v>
                </c:pt>
                <c:pt idx="52">
                  <c:v>0.47887323943661975</c:v>
                </c:pt>
                <c:pt idx="53">
                  <c:v>0.51079136690647498</c:v>
                </c:pt>
                <c:pt idx="54">
                  <c:v>0.52173913043478271</c:v>
                </c:pt>
                <c:pt idx="55">
                  <c:v>0.54411764705882359</c:v>
                </c:pt>
                <c:pt idx="56">
                  <c:v>0.54411764705882359</c:v>
                </c:pt>
                <c:pt idx="57">
                  <c:v>0.56716417910447769</c:v>
                </c:pt>
                <c:pt idx="58">
                  <c:v>0.60305343511450382</c:v>
                </c:pt>
                <c:pt idx="59">
                  <c:v>0.65354330708661412</c:v>
                </c:pt>
                <c:pt idx="60">
                  <c:v>0.69354838709677424</c:v>
                </c:pt>
                <c:pt idx="61">
                  <c:v>0.68000000000000016</c:v>
                </c:pt>
                <c:pt idx="62">
                  <c:v>0.69354838709677424</c:v>
                </c:pt>
                <c:pt idx="63">
                  <c:v>0.75000000000000022</c:v>
                </c:pt>
                <c:pt idx="64">
                  <c:v>0.77966101694915269</c:v>
                </c:pt>
                <c:pt idx="65">
                  <c:v>0.84210526315789491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1-40CB-BB44-05EB10D7AF0E}"/>
            </c:ext>
          </c:extLst>
        </c:ser>
        <c:ser>
          <c:idx val="1"/>
          <c:order val="1"/>
          <c:tx>
            <c:strRef>
              <c:f>'S2'!$A$3:$B$3</c:f>
              <c:strCache>
                <c:ptCount val="2"/>
                <c:pt idx="0">
                  <c:v>DE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'S2'!$C$1:$BR$1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'S2'!$C$3:$BR$3</c:f>
              <c:numCache>
                <c:formatCode>General</c:formatCode>
                <c:ptCount val="68"/>
                <c:pt idx="31">
                  <c:v>0.57894736842105265</c:v>
                </c:pt>
                <c:pt idx="32">
                  <c:v>0.62790697674418605</c:v>
                </c:pt>
                <c:pt idx="33">
                  <c:v>0.640625</c:v>
                </c:pt>
                <c:pt idx="34">
                  <c:v>0.69354838709677424</c:v>
                </c:pt>
                <c:pt idx="35">
                  <c:v>0.68000000000000016</c:v>
                </c:pt>
                <c:pt idx="36">
                  <c:v>0.61538461538461542</c:v>
                </c:pt>
                <c:pt idx="37">
                  <c:v>0.55555555555555558</c:v>
                </c:pt>
                <c:pt idx="38">
                  <c:v>0.54411764705882359</c:v>
                </c:pt>
                <c:pt idx="39">
                  <c:v>0.54411764705882359</c:v>
                </c:pt>
                <c:pt idx="40">
                  <c:v>0.52173913043478271</c:v>
                </c:pt>
                <c:pt idx="41">
                  <c:v>0.55555555555555558</c:v>
                </c:pt>
                <c:pt idx="42">
                  <c:v>0.56716417910447769</c:v>
                </c:pt>
                <c:pt idx="43">
                  <c:v>0.56716417910447769</c:v>
                </c:pt>
                <c:pt idx="44">
                  <c:v>0.54411764705882359</c:v>
                </c:pt>
                <c:pt idx="45">
                  <c:v>0.56716417910447769</c:v>
                </c:pt>
                <c:pt idx="46">
                  <c:v>0.57894736842105265</c:v>
                </c:pt>
                <c:pt idx="47">
                  <c:v>0.53284671532846706</c:v>
                </c:pt>
                <c:pt idx="48">
                  <c:v>0.52173913043478271</c:v>
                </c:pt>
                <c:pt idx="49">
                  <c:v>0.54411764705882359</c:v>
                </c:pt>
                <c:pt idx="50">
                  <c:v>0.51079136690647498</c:v>
                </c:pt>
                <c:pt idx="51">
                  <c:v>0.51079136690647498</c:v>
                </c:pt>
                <c:pt idx="52">
                  <c:v>0.48936170212765973</c:v>
                </c:pt>
                <c:pt idx="53">
                  <c:v>0.47887323943661975</c:v>
                </c:pt>
                <c:pt idx="54">
                  <c:v>0.4285714285714286</c:v>
                </c:pt>
                <c:pt idx="55">
                  <c:v>0.40000000000000013</c:v>
                </c:pt>
                <c:pt idx="56">
                  <c:v>0.3125</c:v>
                </c:pt>
                <c:pt idx="57">
                  <c:v>0.33757961783439483</c:v>
                </c:pt>
                <c:pt idx="58">
                  <c:v>0.33757961783439483</c:v>
                </c:pt>
                <c:pt idx="59">
                  <c:v>0.36363636363636376</c:v>
                </c:pt>
                <c:pt idx="60">
                  <c:v>0.37254901960784315</c:v>
                </c:pt>
                <c:pt idx="61">
                  <c:v>0.32911392405063289</c:v>
                </c:pt>
                <c:pt idx="62">
                  <c:v>0.44329896907216493</c:v>
                </c:pt>
                <c:pt idx="63">
                  <c:v>0.51079136690647498</c:v>
                </c:pt>
                <c:pt idx="64">
                  <c:v>0.54411764705882359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B1-40CB-BB44-05EB10D7AF0E}"/>
            </c:ext>
          </c:extLst>
        </c:ser>
        <c:ser>
          <c:idx val="2"/>
          <c:order val="2"/>
          <c:tx>
            <c:strRef>
              <c:f>'S2'!$A$4:$B$4</c:f>
              <c:strCache>
                <c:ptCount val="2"/>
                <c:pt idx="0">
                  <c:v>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'S2'!$C$1:$BR$1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'S2'!$C$4:$BR$4</c:f>
              <c:numCache>
                <c:formatCode>General</c:formatCode>
                <c:ptCount val="68"/>
                <c:pt idx="0">
                  <c:v>-0.26573426573426562</c:v>
                </c:pt>
                <c:pt idx="1">
                  <c:v>-0.24187725631768953</c:v>
                </c:pt>
                <c:pt idx="2">
                  <c:v>-0.24999999999999989</c:v>
                </c:pt>
                <c:pt idx="3">
                  <c:v>-0.27083333333333326</c:v>
                </c:pt>
                <c:pt idx="4">
                  <c:v>-0.30232558139534871</c:v>
                </c:pt>
                <c:pt idx="5">
                  <c:v>-0.2857142857142857</c:v>
                </c:pt>
                <c:pt idx="6">
                  <c:v>-0.27835051546391754</c:v>
                </c:pt>
                <c:pt idx="7">
                  <c:v>-0.2857142857142857</c:v>
                </c:pt>
                <c:pt idx="8">
                  <c:v>-0.26829268292682928</c:v>
                </c:pt>
                <c:pt idx="9">
                  <c:v>-0.26573426573426562</c:v>
                </c:pt>
                <c:pt idx="10">
                  <c:v>-0.26056338028169013</c:v>
                </c:pt>
                <c:pt idx="11">
                  <c:v>-0.27586206896551724</c:v>
                </c:pt>
                <c:pt idx="12">
                  <c:v>-0.26829268292682928</c:v>
                </c:pt>
                <c:pt idx="13">
                  <c:v>-0.26056338028169013</c:v>
                </c:pt>
                <c:pt idx="14">
                  <c:v>-0.27083333333333326</c:v>
                </c:pt>
                <c:pt idx="15">
                  <c:v>-0.24187725631768953</c:v>
                </c:pt>
                <c:pt idx="16">
                  <c:v>-0.24187725631768953</c:v>
                </c:pt>
                <c:pt idx="17">
                  <c:v>-0.20754716981132071</c:v>
                </c:pt>
                <c:pt idx="18">
                  <c:v>-0.17322834645669294</c:v>
                </c:pt>
                <c:pt idx="19">
                  <c:v>-0.11392405063291144</c:v>
                </c:pt>
                <c:pt idx="20">
                  <c:v>-5.4054054054054057E-2</c:v>
                </c:pt>
                <c:pt idx="21">
                  <c:v>2.941176470588247E-2</c:v>
                </c:pt>
                <c:pt idx="22">
                  <c:v>8.2474226804123862E-2</c:v>
                </c:pt>
                <c:pt idx="23">
                  <c:v>0.16666666666666674</c:v>
                </c:pt>
                <c:pt idx="24">
                  <c:v>0.21387283236994237</c:v>
                </c:pt>
                <c:pt idx="25">
                  <c:v>0.28048780487804881</c:v>
                </c:pt>
                <c:pt idx="26">
                  <c:v>0.34615384615384626</c:v>
                </c:pt>
                <c:pt idx="27">
                  <c:v>0.40939597315436238</c:v>
                </c:pt>
                <c:pt idx="28">
                  <c:v>0.44827586206896552</c:v>
                </c:pt>
                <c:pt idx="29">
                  <c:v>0.50000000000000022</c:v>
                </c:pt>
                <c:pt idx="30">
                  <c:v>0.54411764705882359</c:v>
                </c:pt>
                <c:pt idx="31">
                  <c:v>0.57894736842105265</c:v>
                </c:pt>
                <c:pt idx="32">
                  <c:v>0.60305343511450382</c:v>
                </c:pt>
                <c:pt idx="33">
                  <c:v>0.66666666666666674</c:v>
                </c:pt>
                <c:pt idx="34">
                  <c:v>0.76470588235294135</c:v>
                </c:pt>
                <c:pt idx="35">
                  <c:v>0.81034482758620707</c:v>
                </c:pt>
                <c:pt idx="36">
                  <c:v>0.84210526315789491</c:v>
                </c:pt>
                <c:pt idx="37">
                  <c:v>0.82608695652173925</c:v>
                </c:pt>
                <c:pt idx="38">
                  <c:v>0.85840707964601792</c:v>
                </c:pt>
                <c:pt idx="39">
                  <c:v>0.79487179487179516</c:v>
                </c:pt>
                <c:pt idx="40">
                  <c:v>0.7213114754098362</c:v>
                </c:pt>
                <c:pt idx="41">
                  <c:v>0.70731707317073189</c:v>
                </c:pt>
                <c:pt idx="42">
                  <c:v>0.68000000000000016</c:v>
                </c:pt>
                <c:pt idx="43">
                  <c:v>0.61538461538461542</c:v>
                </c:pt>
                <c:pt idx="44">
                  <c:v>0.60305343511450382</c:v>
                </c:pt>
                <c:pt idx="45">
                  <c:v>0.57894736842105265</c:v>
                </c:pt>
                <c:pt idx="46">
                  <c:v>0.54411764705882359</c:v>
                </c:pt>
                <c:pt idx="47">
                  <c:v>0.52173913043478271</c:v>
                </c:pt>
                <c:pt idx="48">
                  <c:v>0.44827586206896552</c:v>
                </c:pt>
                <c:pt idx="49">
                  <c:v>0.52173913043478271</c:v>
                </c:pt>
                <c:pt idx="50">
                  <c:v>0.53284671532846706</c:v>
                </c:pt>
                <c:pt idx="51">
                  <c:v>0.56716417910447769</c:v>
                </c:pt>
                <c:pt idx="52">
                  <c:v>0.59090909090909083</c:v>
                </c:pt>
                <c:pt idx="53">
                  <c:v>0.65354330708661412</c:v>
                </c:pt>
                <c:pt idx="54">
                  <c:v>0.59090909090909083</c:v>
                </c:pt>
                <c:pt idx="55">
                  <c:v>0.57894736842105265</c:v>
                </c:pt>
                <c:pt idx="56">
                  <c:v>0.57894736842105265</c:v>
                </c:pt>
                <c:pt idx="57">
                  <c:v>0.60305343511450382</c:v>
                </c:pt>
                <c:pt idx="58">
                  <c:v>0.66666666666666674</c:v>
                </c:pt>
                <c:pt idx="59">
                  <c:v>0.70731707317073189</c:v>
                </c:pt>
                <c:pt idx="60">
                  <c:v>0.77966101694915269</c:v>
                </c:pt>
                <c:pt idx="61">
                  <c:v>0.77966101694915269</c:v>
                </c:pt>
                <c:pt idx="62">
                  <c:v>0.81034482758620707</c:v>
                </c:pt>
                <c:pt idx="63">
                  <c:v>0.875</c:v>
                </c:pt>
                <c:pt idx="64">
                  <c:v>0.90909090909090895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B1-40CB-BB44-05EB10D7AF0E}"/>
            </c:ext>
          </c:extLst>
        </c:ser>
        <c:ser>
          <c:idx val="3"/>
          <c:order val="3"/>
          <c:tx>
            <c:strRef>
              <c:f>'S2'!$A$5:$B$5</c:f>
              <c:strCache>
                <c:ptCount val="2"/>
                <c:pt idx="0">
                  <c:v>FR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'S2'!$C$1:$BR$1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'S2'!$C$5:$BR$5</c:f>
              <c:numCache>
                <c:formatCode>General</c:formatCode>
                <c:ptCount val="68"/>
                <c:pt idx="0">
                  <c:v>-0.26315789473684215</c:v>
                </c:pt>
                <c:pt idx="1">
                  <c:v>-0.26829268292682928</c:v>
                </c:pt>
                <c:pt idx="2">
                  <c:v>-0.27335640138408301</c:v>
                </c:pt>
                <c:pt idx="3">
                  <c:v>-0.27335640138408301</c:v>
                </c:pt>
                <c:pt idx="4">
                  <c:v>-0.26829268292682928</c:v>
                </c:pt>
                <c:pt idx="5">
                  <c:v>-0.26056338028169013</c:v>
                </c:pt>
                <c:pt idx="6">
                  <c:v>-0.24999999999999989</c:v>
                </c:pt>
                <c:pt idx="7">
                  <c:v>-0.23636363636363633</c:v>
                </c:pt>
                <c:pt idx="8">
                  <c:v>-0.21933085501858729</c:v>
                </c:pt>
                <c:pt idx="9">
                  <c:v>-0.19847328244274809</c:v>
                </c:pt>
                <c:pt idx="10">
                  <c:v>-0.17647058823529405</c:v>
                </c:pt>
                <c:pt idx="11">
                  <c:v>-0.14979757085020251</c:v>
                </c:pt>
                <c:pt idx="12">
                  <c:v>-0.11764705882352933</c:v>
                </c:pt>
                <c:pt idx="13">
                  <c:v>-7.8947368421052544E-2</c:v>
                </c:pt>
                <c:pt idx="14">
                  <c:v>-3.669724770642202E-2</c:v>
                </c:pt>
                <c:pt idx="15">
                  <c:v>4.784688995215447E-3</c:v>
                </c:pt>
                <c:pt idx="16">
                  <c:v>4.4776119402985204E-2</c:v>
                </c:pt>
                <c:pt idx="17">
                  <c:v>8.2474226804123862E-2</c:v>
                </c:pt>
                <c:pt idx="18">
                  <c:v>0.11111111111111116</c:v>
                </c:pt>
                <c:pt idx="19">
                  <c:v>0.12299465240641716</c:v>
                </c:pt>
                <c:pt idx="20">
                  <c:v>0.13513513513513509</c:v>
                </c:pt>
                <c:pt idx="21">
                  <c:v>0.13513513513513509</c:v>
                </c:pt>
                <c:pt idx="22">
                  <c:v>0.12903225806451601</c:v>
                </c:pt>
                <c:pt idx="23">
                  <c:v>0.12903225806451601</c:v>
                </c:pt>
                <c:pt idx="24">
                  <c:v>0.12903225806451601</c:v>
                </c:pt>
                <c:pt idx="25">
                  <c:v>0.12903225806451601</c:v>
                </c:pt>
                <c:pt idx="26">
                  <c:v>0.13513513513513509</c:v>
                </c:pt>
                <c:pt idx="27">
                  <c:v>0.14754098360655732</c:v>
                </c:pt>
                <c:pt idx="28">
                  <c:v>0.16022099447513805</c:v>
                </c:pt>
                <c:pt idx="29">
                  <c:v>0.17318435754189943</c:v>
                </c:pt>
                <c:pt idx="30">
                  <c:v>0.18644067796610164</c:v>
                </c:pt>
                <c:pt idx="31">
                  <c:v>0.19999999999999996</c:v>
                </c:pt>
                <c:pt idx="32">
                  <c:v>0.2068965517241379</c:v>
                </c:pt>
                <c:pt idx="33">
                  <c:v>0.21387283236994237</c:v>
                </c:pt>
                <c:pt idx="34">
                  <c:v>0.21387283236994237</c:v>
                </c:pt>
                <c:pt idx="35">
                  <c:v>0.2068965517241379</c:v>
                </c:pt>
                <c:pt idx="36">
                  <c:v>0.19999999999999996</c:v>
                </c:pt>
                <c:pt idx="37">
                  <c:v>0.18644067796610164</c:v>
                </c:pt>
                <c:pt idx="38">
                  <c:v>0.1797752808988764</c:v>
                </c:pt>
                <c:pt idx="39">
                  <c:v>0.16022099447513805</c:v>
                </c:pt>
                <c:pt idx="40">
                  <c:v>0.11111111111111116</c:v>
                </c:pt>
                <c:pt idx="41">
                  <c:v>0.10526315789473695</c:v>
                </c:pt>
                <c:pt idx="42">
                  <c:v>0.11702127659574479</c:v>
                </c:pt>
                <c:pt idx="43">
                  <c:v>0.11111111111111116</c:v>
                </c:pt>
                <c:pt idx="44">
                  <c:v>9.375E-2</c:v>
                </c:pt>
                <c:pt idx="45">
                  <c:v>8.2474226804123862E-2</c:v>
                </c:pt>
                <c:pt idx="46">
                  <c:v>5.0000000000000044E-2</c:v>
                </c:pt>
                <c:pt idx="47">
                  <c:v>6.0606060606060552E-2</c:v>
                </c:pt>
                <c:pt idx="48">
                  <c:v>4.4776119402985204E-2</c:v>
                </c:pt>
                <c:pt idx="49">
                  <c:v>5.0000000000000044E-2</c:v>
                </c:pt>
                <c:pt idx="50">
                  <c:v>3.4482758620689724E-2</c:v>
                </c:pt>
                <c:pt idx="51">
                  <c:v>4.4776119402985204E-2</c:v>
                </c:pt>
                <c:pt idx="52">
                  <c:v>4.4776119402985204E-2</c:v>
                </c:pt>
                <c:pt idx="53">
                  <c:v>5.5276381909547867E-2</c:v>
                </c:pt>
                <c:pt idx="54">
                  <c:v>5.0000000000000044E-2</c:v>
                </c:pt>
                <c:pt idx="55">
                  <c:v>7.1428571428571397E-2</c:v>
                </c:pt>
                <c:pt idx="56">
                  <c:v>9.375E-2</c:v>
                </c:pt>
                <c:pt idx="57">
                  <c:v>0.11111111111111116</c:v>
                </c:pt>
                <c:pt idx="58">
                  <c:v>0.12299465240641716</c:v>
                </c:pt>
                <c:pt idx="59">
                  <c:v>0.12903225806451601</c:v>
                </c:pt>
                <c:pt idx="60">
                  <c:v>0.15384615384615397</c:v>
                </c:pt>
                <c:pt idx="61">
                  <c:v>0.14754098360655732</c:v>
                </c:pt>
                <c:pt idx="62">
                  <c:v>0.1797752808988764</c:v>
                </c:pt>
                <c:pt idx="63">
                  <c:v>0.26506024096385561</c:v>
                </c:pt>
                <c:pt idx="64">
                  <c:v>0.30434782608695654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B1-40CB-BB44-05EB10D7AF0E}"/>
            </c:ext>
          </c:extLst>
        </c:ser>
        <c:ser>
          <c:idx val="4"/>
          <c:order val="4"/>
          <c:tx>
            <c:strRef>
              <c:f>'S2'!$A$6:$B$6</c:f>
              <c:strCache>
                <c:ptCount val="2"/>
                <c:pt idx="0">
                  <c:v>JA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'S2'!$C$1:$BR$1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'S2'!$C$6:$BR$6</c:f>
              <c:numCache>
                <c:formatCode>General</c:formatCode>
                <c:ptCount val="68"/>
                <c:pt idx="0">
                  <c:v>5.0000000000000044E-2</c:v>
                </c:pt>
                <c:pt idx="1">
                  <c:v>7.1428571428571397E-2</c:v>
                </c:pt>
                <c:pt idx="2">
                  <c:v>6.0606060606060552E-2</c:v>
                </c:pt>
                <c:pt idx="3">
                  <c:v>5.0000000000000044E-2</c:v>
                </c:pt>
                <c:pt idx="4">
                  <c:v>2.4390243902439046E-2</c:v>
                </c:pt>
                <c:pt idx="5">
                  <c:v>-1.8691588785046731E-2</c:v>
                </c:pt>
                <c:pt idx="6">
                  <c:v>0.32911392405063289</c:v>
                </c:pt>
                <c:pt idx="7">
                  <c:v>-5.8295964125560484E-2</c:v>
                </c:pt>
                <c:pt idx="8">
                  <c:v>-1.4084507042253391E-2</c:v>
                </c:pt>
                <c:pt idx="9">
                  <c:v>-1.4084507042253391E-2</c:v>
                </c:pt>
                <c:pt idx="10">
                  <c:v>-1.4084507042253391E-2</c:v>
                </c:pt>
                <c:pt idx="11">
                  <c:v>-2.777777777777779E-2</c:v>
                </c:pt>
                <c:pt idx="12">
                  <c:v>-1.8691588785046731E-2</c:v>
                </c:pt>
                <c:pt idx="13">
                  <c:v>-1.8691588785046731E-2</c:v>
                </c:pt>
                <c:pt idx="14">
                  <c:v>2.4390243902439046E-2</c:v>
                </c:pt>
                <c:pt idx="15">
                  <c:v>9.9476439790576077E-2</c:v>
                </c:pt>
                <c:pt idx="16">
                  <c:v>0.13513513513513509</c:v>
                </c:pt>
                <c:pt idx="17">
                  <c:v>0.16666666666666674</c:v>
                </c:pt>
                <c:pt idx="18">
                  <c:v>0.17318435754189943</c:v>
                </c:pt>
                <c:pt idx="19">
                  <c:v>0.18644067796610164</c:v>
                </c:pt>
                <c:pt idx="20">
                  <c:v>0.19999999999999996</c:v>
                </c:pt>
                <c:pt idx="21">
                  <c:v>0.2068965517241379</c:v>
                </c:pt>
                <c:pt idx="22">
                  <c:v>0.18644067796610164</c:v>
                </c:pt>
                <c:pt idx="23">
                  <c:v>0.16666666666666674</c:v>
                </c:pt>
                <c:pt idx="24">
                  <c:v>0.16022099447513805</c:v>
                </c:pt>
                <c:pt idx="25">
                  <c:v>0.19318181818181812</c:v>
                </c:pt>
                <c:pt idx="26">
                  <c:v>0.22093023255813971</c:v>
                </c:pt>
                <c:pt idx="27">
                  <c:v>0.24260355029585812</c:v>
                </c:pt>
                <c:pt idx="28">
                  <c:v>0.26506024096385561</c:v>
                </c:pt>
                <c:pt idx="29">
                  <c:v>0.33757961783439483</c:v>
                </c:pt>
                <c:pt idx="30">
                  <c:v>0.36363636363636376</c:v>
                </c:pt>
                <c:pt idx="31">
                  <c:v>0.37254901960784315</c:v>
                </c:pt>
                <c:pt idx="32">
                  <c:v>0.40000000000000013</c:v>
                </c:pt>
                <c:pt idx="33">
                  <c:v>0.43835616438356184</c:v>
                </c:pt>
                <c:pt idx="34">
                  <c:v>0.40000000000000013</c:v>
                </c:pt>
                <c:pt idx="35">
                  <c:v>0.47887323943661975</c:v>
                </c:pt>
                <c:pt idx="36">
                  <c:v>0.46853146853146876</c:v>
                </c:pt>
                <c:pt idx="37">
                  <c:v>0.51079136690647498</c:v>
                </c:pt>
                <c:pt idx="38">
                  <c:v>0.52173913043478271</c:v>
                </c:pt>
                <c:pt idx="39">
                  <c:v>0.56716417910447769</c:v>
                </c:pt>
                <c:pt idx="40">
                  <c:v>0.54411764705882359</c:v>
                </c:pt>
                <c:pt idx="41">
                  <c:v>0.57894736842105265</c:v>
                </c:pt>
                <c:pt idx="42">
                  <c:v>0.59090909090909083</c:v>
                </c:pt>
                <c:pt idx="43">
                  <c:v>0.62790697674418605</c:v>
                </c:pt>
                <c:pt idx="44">
                  <c:v>0.62790697674418605</c:v>
                </c:pt>
                <c:pt idx="45">
                  <c:v>0.66666666666666674</c:v>
                </c:pt>
                <c:pt idx="46">
                  <c:v>0.59090909090909083</c:v>
                </c:pt>
                <c:pt idx="47">
                  <c:v>0.56716417910447769</c:v>
                </c:pt>
                <c:pt idx="48">
                  <c:v>0.53284671532846706</c:v>
                </c:pt>
                <c:pt idx="49">
                  <c:v>0.53284671532846706</c:v>
                </c:pt>
                <c:pt idx="50">
                  <c:v>0.51079136690647498</c:v>
                </c:pt>
                <c:pt idx="51">
                  <c:v>0.51079136690647498</c:v>
                </c:pt>
                <c:pt idx="52">
                  <c:v>0.48936170212765973</c:v>
                </c:pt>
                <c:pt idx="53">
                  <c:v>0.46853146853146876</c:v>
                </c:pt>
                <c:pt idx="54">
                  <c:v>0.47887323943661975</c:v>
                </c:pt>
                <c:pt idx="55">
                  <c:v>0.44827586206896552</c:v>
                </c:pt>
                <c:pt idx="56">
                  <c:v>0.45833333333333348</c:v>
                </c:pt>
                <c:pt idx="57">
                  <c:v>0.46853146853146876</c:v>
                </c:pt>
                <c:pt idx="58">
                  <c:v>0.47887323943661975</c:v>
                </c:pt>
                <c:pt idx="59">
                  <c:v>0.54411764705882359</c:v>
                </c:pt>
                <c:pt idx="60">
                  <c:v>0.57894736842105265</c:v>
                </c:pt>
                <c:pt idx="61">
                  <c:v>0.61538461538461542</c:v>
                </c:pt>
                <c:pt idx="62">
                  <c:v>0.66666666666666674</c:v>
                </c:pt>
                <c:pt idx="63">
                  <c:v>0.75000000000000022</c:v>
                </c:pt>
                <c:pt idx="64">
                  <c:v>0.82608695652173925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B1-40CB-BB44-05EB10D7AF0E}"/>
            </c:ext>
          </c:extLst>
        </c:ser>
        <c:ser>
          <c:idx val="5"/>
          <c:order val="5"/>
          <c:tx>
            <c:strRef>
              <c:f>'S2'!$A$7:$B$7</c:f>
              <c:strCache>
                <c:ptCount val="2"/>
                <c:pt idx="0">
                  <c:v>KR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'S2'!$C$1:$BR$1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'S2'!$C$7:$BR$7</c:f>
              <c:numCache>
                <c:formatCode>General</c:formatCode>
                <c:ptCount val="68"/>
                <c:pt idx="10">
                  <c:v>-0.53642384105960272</c:v>
                </c:pt>
                <c:pt idx="11">
                  <c:v>-0.5374449339207048</c:v>
                </c:pt>
                <c:pt idx="12">
                  <c:v>-0.49029126213592233</c:v>
                </c:pt>
                <c:pt idx="13">
                  <c:v>-0.48402948402948409</c:v>
                </c:pt>
                <c:pt idx="14">
                  <c:v>-0.44297082228116713</c:v>
                </c:pt>
                <c:pt idx="15">
                  <c:v>-0.38775510204081631</c:v>
                </c:pt>
                <c:pt idx="16">
                  <c:v>-0.29999999999999993</c:v>
                </c:pt>
                <c:pt idx="17">
                  <c:v>-0.2976588628762542</c:v>
                </c:pt>
                <c:pt idx="18">
                  <c:v>-0.20454545454545459</c:v>
                </c:pt>
                <c:pt idx="19">
                  <c:v>-0.27586206896551724</c:v>
                </c:pt>
                <c:pt idx="20">
                  <c:v>-0.25531914893617014</c:v>
                </c:pt>
                <c:pt idx="21">
                  <c:v>-0.18287937743190652</c:v>
                </c:pt>
                <c:pt idx="22">
                  <c:v>-0.12133891213389125</c:v>
                </c:pt>
                <c:pt idx="23">
                  <c:v>1.9417475728155331E-2</c:v>
                </c:pt>
                <c:pt idx="24">
                  <c:v>0.2068965517241379</c:v>
                </c:pt>
                <c:pt idx="25">
                  <c:v>0.26506024096385561</c:v>
                </c:pt>
                <c:pt idx="26">
                  <c:v>0.32911392405063289</c:v>
                </c:pt>
                <c:pt idx="27">
                  <c:v>0.37254901960784315</c:v>
                </c:pt>
                <c:pt idx="28">
                  <c:v>0.35483870967741948</c:v>
                </c:pt>
                <c:pt idx="29">
                  <c:v>0.34615384615384626</c:v>
                </c:pt>
                <c:pt idx="30">
                  <c:v>0.33757961783439483</c:v>
                </c:pt>
                <c:pt idx="31">
                  <c:v>0.22807017543859653</c:v>
                </c:pt>
                <c:pt idx="32">
                  <c:v>0.19318181818181812</c:v>
                </c:pt>
                <c:pt idx="33">
                  <c:v>0.26964933494558663</c:v>
                </c:pt>
                <c:pt idx="34">
                  <c:v>0.26811594202898559</c:v>
                </c:pt>
                <c:pt idx="35">
                  <c:v>0.28518971848225227</c:v>
                </c:pt>
                <c:pt idx="36">
                  <c:v>0.33418043202033032</c:v>
                </c:pt>
                <c:pt idx="37">
                  <c:v>0.36629798308392991</c:v>
                </c:pt>
                <c:pt idx="38">
                  <c:v>0.43442622950819687</c:v>
                </c:pt>
                <c:pt idx="39">
                  <c:v>0.47368421052631571</c:v>
                </c:pt>
                <c:pt idx="40">
                  <c:v>0.41891891891891908</c:v>
                </c:pt>
                <c:pt idx="41">
                  <c:v>0.60427807486631036</c:v>
                </c:pt>
                <c:pt idx="42">
                  <c:v>0.78268251273344669</c:v>
                </c:pt>
                <c:pt idx="43">
                  <c:v>0.76322418136020143</c:v>
                </c:pt>
                <c:pt idx="44">
                  <c:v>0.80412371134020644</c:v>
                </c:pt>
                <c:pt idx="45">
                  <c:v>0.93548387096774199</c:v>
                </c:pt>
                <c:pt idx="46">
                  <c:v>0.85512367491166108</c:v>
                </c:pt>
                <c:pt idx="47">
                  <c:v>0.66799046862589373</c:v>
                </c:pt>
                <c:pt idx="48">
                  <c:v>0.7617449664429532</c:v>
                </c:pt>
                <c:pt idx="49">
                  <c:v>0.82767624020887731</c:v>
                </c:pt>
                <c:pt idx="50">
                  <c:v>0.71288743882544869</c:v>
                </c:pt>
                <c:pt idx="51">
                  <c:v>0.68810289389067525</c:v>
                </c:pt>
                <c:pt idx="52">
                  <c:v>0.61912104857363159</c:v>
                </c:pt>
                <c:pt idx="53">
                  <c:v>0.76916596461668063</c:v>
                </c:pt>
                <c:pt idx="54">
                  <c:v>0.74273858921161828</c:v>
                </c:pt>
                <c:pt idx="55">
                  <c:v>0.69491525423728806</c:v>
                </c:pt>
                <c:pt idx="56">
                  <c:v>0.79180887372013675</c:v>
                </c:pt>
                <c:pt idx="57">
                  <c:v>0.99619771863117879</c:v>
                </c:pt>
                <c:pt idx="58">
                  <c:v>1.1494370522006143</c:v>
                </c:pt>
                <c:pt idx="59">
                  <c:v>1.2875816993464051</c:v>
                </c:pt>
                <c:pt idx="60">
                  <c:v>1.5089605734767026</c:v>
                </c:pt>
                <c:pt idx="61">
                  <c:v>1.5990099009900991</c:v>
                </c:pt>
                <c:pt idx="62">
                  <c:v>1.6992287917737792</c:v>
                </c:pt>
                <c:pt idx="63">
                  <c:v>1.912621359223301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B1-40CB-BB44-05EB10D7AF0E}"/>
            </c:ext>
          </c:extLst>
        </c:ser>
        <c:ser>
          <c:idx val="6"/>
          <c:order val="6"/>
          <c:tx>
            <c:strRef>
              <c:f>'S2'!$A$8:$B$8</c:f>
              <c:strCache>
                <c:ptCount val="2"/>
                <c:pt idx="0">
                  <c:v>UK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'S2'!$C$1:$BR$1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'S2'!$C$8:$BR$8</c:f>
              <c:numCache>
                <c:formatCode>General</c:formatCode>
                <c:ptCount val="68"/>
                <c:pt idx="0">
                  <c:v>-0.21933085501858729</c:v>
                </c:pt>
                <c:pt idx="1">
                  <c:v>-0.24460431654676251</c:v>
                </c:pt>
                <c:pt idx="2">
                  <c:v>-0.26573426573426562</c:v>
                </c:pt>
                <c:pt idx="3">
                  <c:v>-0.27083333333333326</c:v>
                </c:pt>
                <c:pt idx="4">
                  <c:v>-0.28327645051194539</c:v>
                </c:pt>
                <c:pt idx="5">
                  <c:v>-0.26573426573426562</c:v>
                </c:pt>
                <c:pt idx="6">
                  <c:v>-0.24460431654676251</c:v>
                </c:pt>
                <c:pt idx="7">
                  <c:v>-0.21641791044776115</c:v>
                </c:pt>
                <c:pt idx="8">
                  <c:v>-0.19230769230769229</c:v>
                </c:pt>
                <c:pt idx="9">
                  <c:v>-0.16334661354581659</c:v>
                </c:pt>
                <c:pt idx="10">
                  <c:v>-0.1393442622950819</c:v>
                </c:pt>
                <c:pt idx="11">
                  <c:v>-0.12863070539419086</c:v>
                </c:pt>
                <c:pt idx="12">
                  <c:v>-4.5454545454545525E-2</c:v>
                </c:pt>
                <c:pt idx="13">
                  <c:v>2.941176470588247E-2</c:v>
                </c:pt>
                <c:pt idx="14">
                  <c:v>9.375E-2</c:v>
                </c:pt>
                <c:pt idx="15">
                  <c:v>0.16022099447513805</c:v>
                </c:pt>
                <c:pt idx="16">
                  <c:v>0.2068965517241379</c:v>
                </c:pt>
                <c:pt idx="17">
                  <c:v>0.24260355029585812</c:v>
                </c:pt>
                <c:pt idx="18">
                  <c:v>0.19999999999999996</c:v>
                </c:pt>
                <c:pt idx="19">
                  <c:v>0.12903225806451601</c:v>
                </c:pt>
                <c:pt idx="20">
                  <c:v>0.10526315789473695</c:v>
                </c:pt>
                <c:pt idx="21">
                  <c:v>0.15384615384615397</c:v>
                </c:pt>
                <c:pt idx="22">
                  <c:v>0.1797752808988764</c:v>
                </c:pt>
                <c:pt idx="23">
                  <c:v>0.18644067796610164</c:v>
                </c:pt>
                <c:pt idx="24">
                  <c:v>0.18644067796610164</c:v>
                </c:pt>
                <c:pt idx="25">
                  <c:v>0.17318435754189943</c:v>
                </c:pt>
                <c:pt idx="26">
                  <c:v>0.1797752808988764</c:v>
                </c:pt>
                <c:pt idx="27">
                  <c:v>0.16022099447513805</c:v>
                </c:pt>
                <c:pt idx="28">
                  <c:v>0.15384615384615397</c:v>
                </c:pt>
                <c:pt idx="29">
                  <c:v>0.17318435754189943</c:v>
                </c:pt>
                <c:pt idx="30">
                  <c:v>0.14754098360655732</c:v>
                </c:pt>
                <c:pt idx="31">
                  <c:v>0.15384615384615397</c:v>
                </c:pt>
                <c:pt idx="32">
                  <c:v>0.17318435754189943</c:v>
                </c:pt>
                <c:pt idx="33">
                  <c:v>0.19318181818181812</c:v>
                </c:pt>
                <c:pt idx="34">
                  <c:v>0.2068965517241379</c:v>
                </c:pt>
                <c:pt idx="35">
                  <c:v>0.22807017543859653</c:v>
                </c:pt>
                <c:pt idx="36">
                  <c:v>0.21387283236994237</c:v>
                </c:pt>
                <c:pt idx="37">
                  <c:v>0.22093023255813971</c:v>
                </c:pt>
                <c:pt idx="38">
                  <c:v>0.22807017543859653</c:v>
                </c:pt>
                <c:pt idx="39">
                  <c:v>0.25</c:v>
                </c:pt>
                <c:pt idx="40">
                  <c:v>0.28048780487804881</c:v>
                </c:pt>
                <c:pt idx="41">
                  <c:v>0.2883435582822087</c:v>
                </c:pt>
                <c:pt idx="42">
                  <c:v>0.2883435582822087</c:v>
                </c:pt>
                <c:pt idx="43">
                  <c:v>0.23529411764705888</c:v>
                </c:pt>
                <c:pt idx="44">
                  <c:v>0.19999999999999996</c:v>
                </c:pt>
                <c:pt idx="45">
                  <c:v>0.19318181818181812</c:v>
                </c:pt>
                <c:pt idx="46">
                  <c:v>0.15384615384615397</c:v>
                </c:pt>
                <c:pt idx="47">
                  <c:v>0.12903225806451601</c:v>
                </c:pt>
                <c:pt idx="48">
                  <c:v>9.9476439790576077E-2</c:v>
                </c:pt>
                <c:pt idx="49">
                  <c:v>0.11111111111111116</c:v>
                </c:pt>
                <c:pt idx="50">
                  <c:v>9.375E-2</c:v>
                </c:pt>
                <c:pt idx="51">
                  <c:v>9.9476439790576077E-2</c:v>
                </c:pt>
                <c:pt idx="52">
                  <c:v>9.375E-2</c:v>
                </c:pt>
                <c:pt idx="53">
                  <c:v>0.14754098360655732</c:v>
                </c:pt>
                <c:pt idx="54">
                  <c:v>0.16022099447513805</c:v>
                </c:pt>
                <c:pt idx="55">
                  <c:v>0.16666666666666674</c:v>
                </c:pt>
                <c:pt idx="56">
                  <c:v>0.17318435754189943</c:v>
                </c:pt>
                <c:pt idx="57">
                  <c:v>0.2068965517241379</c:v>
                </c:pt>
                <c:pt idx="58">
                  <c:v>0.25</c:v>
                </c:pt>
                <c:pt idx="59">
                  <c:v>0.28676470588235303</c:v>
                </c:pt>
                <c:pt idx="60">
                  <c:v>0.33672819859961822</c:v>
                </c:pt>
                <c:pt idx="61">
                  <c:v>0.32659507264687315</c:v>
                </c:pt>
                <c:pt idx="62">
                  <c:v>0.34615384615384626</c:v>
                </c:pt>
                <c:pt idx="63">
                  <c:v>0.34615384615384626</c:v>
                </c:pt>
                <c:pt idx="64">
                  <c:v>0.35396518375241781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B1-40CB-BB44-05EB10D7AF0E}"/>
            </c:ext>
          </c:extLst>
        </c:ser>
        <c:ser>
          <c:idx val="7"/>
          <c:order val="7"/>
          <c:tx>
            <c:strRef>
              <c:f>'S2'!$A$9:$B$9</c:f>
              <c:strCache>
                <c:ptCount val="2"/>
                <c:pt idx="0">
                  <c:v>US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'S2'!$C$1:$BR$1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'S2'!$C$9:$BR$9</c:f>
              <c:numCache>
                <c:formatCode>General</c:formatCode>
                <c:ptCount val="68"/>
                <c:pt idx="0">
                  <c:v>-0.42528735632183901</c:v>
                </c:pt>
                <c:pt idx="1">
                  <c:v>-0.41988950276243098</c:v>
                </c:pt>
                <c:pt idx="2">
                  <c:v>-0.3932389482808436</c:v>
                </c:pt>
                <c:pt idx="3">
                  <c:v>-0.3672793009942753</c:v>
                </c:pt>
                <c:pt idx="4">
                  <c:v>-0.34169278996865204</c:v>
                </c:pt>
                <c:pt idx="5">
                  <c:v>-0.2790937178166838</c:v>
                </c:pt>
                <c:pt idx="6">
                  <c:v>-0.22822491730981254</c:v>
                </c:pt>
                <c:pt idx="7">
                  <c:v>-0.17904612978889745</c:v>
                </c:pt>
                <c:pt idx="8">
                  <c:v>-0.14772727272727271</c:v>
                </c:pt>
                <c:pt idx="9">
                  <c:v>-0.14495114006514653</c:v>
                </c:pt>
                <c:pt idx="10">
                  <c:v>-0.15322580645161288</c:v>
                </c:pt>
                <c:pt idx="11">
                  <c:v>-7.3256840247131527E-2</c:v>
                </c:pt>
                <c:pt idx="12">
                  <c:v>4.4776119402985204E-2</c:v>
                </c:pt>
                <c:pt idx="13">
                  <c:v>0.11761575306013849</c:v>
                </c:pt>
                <c:pt idx="14">
                  <c:v>0.14441416893732972</c:v>
                </c:pt>
                <c:pt idx="15">
                  <c:v>0.18376550169109351</c:v>
                </c:pt>
                <c:pt idx="16">
                  <c:v>0.20828538550057552</c:v>
                </c:pt>
                <c:pt idx="17">
                  <c:v>0.17318435754189943</c:v>
                </c:pt>
                <c:pt idx="18">
                  <c:v>0.19318181818181812</c:v>
                </c:pt>
                <c:pt idx="19">
                  <c:v>0.16150442477876115</c:v>
                </c:pt>
                <c:pt idx="20">
                  <c:v>0.1416145691764068</c:v>
                </c:pt>
                <c:pt idx="21">
                  <c:v>0.1589403973509933</c:v>
                </c:pt>
                <c:pt idx="22">
                  <c:v>0.14911080711354319</c:v>
                </c:pt>
                <c:pt idx="23">
                  <c:v>0.16731517509727634</c:v>
                </c:pt>
                <c:pt idx="24">
                  <c:v>0.16246886244118475</c:v>
                </c:pt>
                <c:pt idx="25">
                  <c:v>0.13882863340563989</c:v>
                </c:pt>
                <c:pt idx="26">
                  <c:v>0.14285714285714302</c:v>
                </c:pt>
                <c:pt idx="27">
                  <c:v>0.12179487179487181</c:v>
                </c:pt>
                <c:pt idx="28">
                  <c:v>8.5832471561530621E-2</c:v>
                </c:pt>
                <c:pt idx="29">
                  <c:v>4.2701092353525372E-2</c:v>
                </c:pt>
                <c:pt idx="30">
                  <c:v>9.1302258529553093E-3</c:v>
                </c:pt>
                <c:pt idx="31">
                  <c:v>1.8181818181818299E-2</c:v>
                </c:pt>
                <c:pt idx="32">
                  <c:v>2.6392961876833043E-2</c:v>
                </c:pt>
                <c:pt idx="33">
                  <c:v>3.9861351819757473E-2</c:v>
                </c:pt>
                <c:pt idx="34">
                  <c:v>4.9213090182363306E-2</c:v>
                </c:pt>
                <c:pt idx="35">
                  <c:v>6.1678463094034353E-2</c:v>
                </c:pt>
                <c:pt idx="36">
                  <c:v>6.2753036437247056E-2</c:v>
                </c:pt>
                <c:pt idx="37">
                  <c:v>6.5449010654490047E-2</c:v>
                </c:pt>
                <c:pt idx="38">
                  <c:v>5.0525262631315737E-2</c:v>
                </c:pt>
                <c:pt idx="39">
                  <c:v>4.6077210460772289E-2</c:v>
                </c:pt>
                <c:pt idx="40">
                  <c:v>2.1400778210116655E-2</c:v>
                </c:pt>
                <c:pt idx="41">
                  <c:v>3.4228022654518631E-2</c:v>
                </c:pt>
                <c:pt idx="42">
                  <c:v>3.9346696362286604E-2</c:v>
                </c:pt>
                <c:pt idx="43">
                  <c:v>2.5641025641025772E-2</c:v>
                </c:pt>
                <c:pt idx="44">
                  <c:v>2.3641238118450092E-2</c:v>
                </c:pt>
                <c:pt idx="45">
                  <c:v>2.0904229460379176E-2</c:v>
                </c:pt>
                <c:pt idx="46">
                  <c:v>-3.7950664136622292E-3</c:v>
                </c:pt>
                <c:pt idx="47">
                  <c:v>-9.4339622641509413E-3</c:v>
                </c:pt>
                <c:pt idx="48">
                  <c:v>1.3513513513513598E-2</c:v>
                </c:pt>
                <c:pt idx="49">
                  <c:v>4.8951048951049181E-2</c:v>
                </c:pt>
                <c:pt idx="50">
                  <c:v>8.7519419989642744E-2</c:v>
                </c:pt>
                <c:pt idx="51">
                  <c:v>0.10847189231987331</c:v>
                </c:pt>
                <c:pt idx="52">
                  <c:v>0.1167242754586546</c:v>
                </c:pt>
                <c:pt idx="53">
                  <c:v>0.13055181695827733</c:v>
                </c:pt>
                <c:pt idx="54">
                  <c:v>0.12751677852348986</c:v>
                </c:pt>
                <c:pt idx="55">
                  <c:v>0.13913751017087073</c:v>
                </c:pt>
                <c:pt idx="56">
                  <c:v>0.15352925020598751</c:v>
                </c:pt>
                <c:pt idx="57">
                  <c:v>0.18946474086661014</c:v>
                </c:pt>
                <c:pt idx="58">
                  <c:v>0.21422376409366861</c:v>
                </c:pt>
                <c:pt idx="59">
                  <c:v>0.23094958968347012</c:v>
                </c:pt>
                <c:pt idx="60">
                  <c:v>0.27931769722814503</c:v>
                </c:pt>
                <c:pt idx="61">
                  <c:v>0.26201923076923084</c:v>
                </c:pt>
                <c:pt idx="62">
                  <c:v>0.2677331723513432</c:v>
                </c:pt>
                <c:pt idx="63">
                  <c:v>0.29910300030931025</c:v>
                </c:pt>
                <c:pt idx="64">
                  <c:v>0.29111589302182606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B1-40CB-BB44-05EB10D7A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0365840"/>
        <c:axId val="1870369680"/>
      </c:lineChart>
      <c:catAx>
        <c:axId val="187036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0369680"/>
        <c:crosses val="autoZero"/>
        <c:auto val="1"/>
        <c:lblAlgn val="ctr"/>
        <c:lblOffset val="100"/>
        <c:noMultiLvlLbl val="0"/>
      </c:catAx>
      <c:valAx>
        <c:axId val="187036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0365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DE!$A$5:$B$5</c:f>
              <c:strCache>
                <c:ptCount val="2"/>
                <c:pt idx="0">
                  <c:v>C/L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DE!$C$1:$AO$1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strCache>
            </c:strRef>
          </c:cat>
          <c:val>
            <c:numRef>
              <c:f>DE!$C$5:$AP$5</c:f>
              <c:numCache>
                <c:formatCode>General</c:formatCode>
                <c:ptCount val="40"/>
                <c:pt idx="0">
                  <c:v>0.69985828981413145</c:v>
                </c:pt>
                <c:pt idx="1">
                  <c:v>0.67729559976686948</c:v>
                </c:pt>
                <c:pt idx="2">
                  <c:v>0.67563914174997108</c:v>
                </c:pt>
                <c:pt idx="3">
                  <c:v>0.702380807577066</c:v>
                </c:pt>
                <c:pt idx="4">
                  <c:v>0.70006100626168277</c:v>
                </c:pt>
                <c:pt idx="5">
                  <c:v>0.71164268830972899</c:v>
                </c:pt>
                <c:pt idx="6">
                  <c:v>0.73518038879634895</c:v>
                </c:pt>
                <c:pt idx="7">
                  <c:v>0.74516527975205216</c:v>
                </c:pt>
                <c:pt idx="8">
                  <c:v>0.729387789526179</c:v>
                </c:pt>
                <c:pt idx="9">
                  <c:v>0.70350474867622281</c:v>
                </c:pt>
                <c:pt idx="10">
                  <c:v>0.7310027084748969</c:v>
                </c:pt>
                <c:pt idx="11">
                  <c:v>0.74041119207780837</c:v>
                </c:pt>
                <c:pt idx="12">
                  <c:v>0.74073711961770083</c:v>
                </c:pt>
                <c:pt idx="13">
                  <c:v>0.77805722464567662</c:v>
                </c:pt>
                <c:pt idx="14">
                  <c:v>0.80657855435442172</c:v>
                </c:pt>
                <c:pt idx="15">
                  <c:v>0.85106636793074975</c:v>
                </c:pt>
                <c:pt idx="16">
                  <c:v>0.87353472701069612</c:v>
                </c:pt>
                <c:pt idx="17">
                  <c:v>0.83652509373191408</c:v>
                </c:pt>
                <c:pt idx="18">
                  <c:v>0.75719826709832805</c:v>
                </c:pt>
                <c:pt idx="19">
                  <c:v>0.79421351253470673</c:v>
                </c:pt>
                <c:pt idx="20">
                  <c:v>0.80031599027274181</c:v>
                </c:pt>
                <c:pt idx="21">
                  <c:v>0.76363794155687825</c:v>
                </c:pt>
                <c:pt idx="22">
                  <c:v>0.7528765980061749</c:v>
                </c:pt>
                <c:pt idx="23">
                  <c:v>0.75466782429318424</c:v>
                </c:pt>
                <c:pt idx="24">
                  <c:v>0.74296112180396034</c:v>
                </c:pt>
                <c:pt idx="25">
                  <c:v>0.73655078040860356</c:v>
                </c:pt>
                <c:pt idx="26">
                  <c:v>0.73392723450360686</c:v>
                </c:pt>
                <c:pt idx="27">
                  <c:v>0.704072238233315</c:v>
                </c:pt>
                <c:pt idx="28">
                  <c:v>0.67974469514702773</c:v>
                </c:pt>
                <c:pt idx="29">
                  <c:v>0.67430318850129023</c:v>
                </c:pt>
                <c:pt idx="30">
                  <c:v>0.7201153732690061</c:v>
                </c:pt>
                <c:pt idx="31">
                  <c:v>0.73466290687795299</c:v>
                </c:pt>
                <c:pt idx="32">
                  <c:v>0.73511260115897259</c:v>
                </c:pt>
                <c:pt idx="33">
                  <c:v>0.67466358275332805</c:v>
                </c:pt>
                <c:pt idx="34">
                  <c:v>0.65534730046452527</c:v>
                </c:pt>
                <c:pt idx="35">
                  <c:v>0.73863999671307801</c:v>
                </c:pt>
                <c:pt idx="36">
                  <c:v>0.66658742986644315</c:v>
                </c:pt>
                <c:pt idx="37">
                  <c:v>0.66697813206866108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7-429B-B3F3-4B87D0F3DB9A}"/>
            </c:ext>
          </c:extLst>
        </c:ser>
        <c:ser>
          <c:idx val="1"/>
          <c:order val="1"/>
          <c:tx>
            <c:strRef>
              <c:f>DE!$A$7:$B$7</c:f>
              <c:strCache>
                <c:ptCount val="2"/>
                <c:pt idx="0">
                  <c:v>S1A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DE!$C$1:$AO$1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strCache>
            </c:strRef>
          </c:cat>
          <c:val>
            <c:numRef>
              <c:f>DE!$C$7:$AP$7</c:f>
              <c:numCache>
                <c:formatCode>General</c:formatCode>
                <c:ptCount val="40"/>
                <c:pt idx="0">
                  <c:v>3.8420942244361184E-2</c:v>
                </c:pt>
                <c:pt idx="1">
                  <c:v>1.9576429958677987E-2</c:v>
                </c:pt>
                <c:pt idx="2">
                  <c:v>1.8143352162010778E-2</c:v>
                </c:pt>
                <c:pt idx="3">
                  <c:v>4.0452521996600328E-2</c:v>
                </c:pt>
                <c:pt idx="4">
                  <c:v>3.8584746574370297E-2</c:v>
                </c:pt>
                <c:pt idx="5">
                  <c:v>4.7788312943146616E-2</c:v>
                </c:pt>
                <c:pt idx="6">
                  <c:v>6.559940371355992E-2</c:v>
                </c:pt>
                <c:pt idx="7">
                  <c:v>7.2815115722883364E-2</c:v>
                </c:pt>
                <c:pt idx="8">
                  <c:v>6.13227560400946E-2</c:v>
                </c:pt>
                <c:pt idx="9">
                  <c:v>4.1353027295938365E-2</c:v>
                </c:pt>
                <c:pt idx="10">
                  <c:v>6.2521856709826976E-2</c:v>
                </c:pt>
                <c:pt idx="11">
                  <c:v>6.9403783704961058E-2</c:v>
                </c:pt>
                <c:pt idx="12">
                  <c:v>6.9639053603448631E-2</c:v>
                </c:pt>
                <c:pt idx="13">
                  <c:v>9.5275014415170403E-2</c:v>
                </c:pt>
                <c:pt idx="14">
                  <c:v>0.11326761539266089</c:v>
                </c:pt>
                <c:pt idx="15">
                  <c:v>0.13892505721717316</c:v>
                </c:pt>
                <c:pt idx="16">
                  <c:v>0.1508899866734876</c:v>
                </c:pt>
                <c:pt idx="17">
                  <c:v>0.13083889495625936</c:v>
                </c:pt>
                <c:pt idx="18">
                  <c:v>8.1258054253006445E-2</c:v>
                </c:pt>
                <c:pt idx="19">
                  <c:v>0.10562584407706672</c:v>
                </c:pt>
                <c:pt idx="20">
                  <c:v>0.1094267736943916</c:v>
                </c:pt>
                <c:pt idx="21">
                  <c:v>8.566714658372708E-2</c:v>
                </c:pt>
                <c:pt idx="22">
                  <c:v>7.8256815879479982E-2</c:v>
                </c:pt>
                <c:pt idx="23">
                  <c:v>7.9504926882975044E-2</c:v>
                </c:pt>
                <c:pt idx="24">
                  <c:v>7.1238933580055466E-2</c:v>
                </c:pt>
                <c:pt idx="25">
                  <c:v>6.6601317780340147E-2</c:v>
                </c:pt>
                <c:pt idx="26">
                  <c:v>6.4679928516254537E-2</c:v>
                </c:pt>
                <c:pt idx="27">
                  <c:v>4.1806609503520213E-2</c:v>
                </c:pt>
                <c:pt idx="28">
                  <c:v>2.1682457313725232E-2</c:v>
                </c:pt>
                <c:pt idx="29">
                  <c:v>1.6982428573977915E-2</c:v>
                </c:pt>
                <c:pt idx="30">
                  <c:v>5.4333760899633383E-2</c:v>
                </c:pt>
                <c:pt idx="31">
                  <c:v>6.5220092621389253E-2</c:v>
                </c:pt>
                <c:pt idx="32">
                  <c:v>6.5549746184378227E-2</c:v>
                </c:pt>
                <c:pt idx="33">
                  <c:v>1.729605869388668E-2</c:v>
                </c:pt>
                <c:pt idx="34">
                  <c:v>-1.3186024381061595E-15</c:v>
                </c:pt>
                <c:pt idx="36">
                  <c:v>1.0186501804240947E-2</c:v>
                </c:pt>
                <c:pt idx="37">
                  <c:v>1.0534405894098899E-2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27-429B-B3F3-4B87D0F3DB9A}"/>
            </c:ext>
          </c:extLst>
        </c:ser>
        <c:ser>
          <c:idx val="2"/>
          <c:order val="2"/>
          <c:tx>
            <c:strRef>
              <c:f>DE!$A$8:$B$8</c:f>
              <c:strCache>
                <c:ptCount val="2"/>
                <c:pt idx="0">
                  <c:v>S1B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DE!$C$1:$AO$1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strCache>
            </c:strRef>
          </c:cat>
          <c:val>
            <c:numRef>
              <c:f>DE!$C$8:$AP$8</c:f>
              <c:numCache>
                <c:formatCode>General</c:formatCode>
                <c:ptCount val="40"/>
                <c:pt idx="0">
                  <c:v>2.6889401324393884E-2</c:v>
                </c:pt>
                <c:pt idx="1">
                  <c:v>1.3259213788329257E-2</c:v>
                </c:pt>
                <c:pt idx="2">
                  <c:v>1.2258542619747443E-2</c:v>
                </c:pt>
                <c:pt idx="3">
                  <c:v>2.8413261737307037E-2</c:v>
                </c:pt>
                <c:pt idx="4">
                  <c:v>2.7011862927641614E-2</c:v>
                </c:pt>
                <c:pt idx="5">
                  <c:v>3.400839117703356E-2</c:v>
                </c:pt>
                <c:pt idx="6">
                  <c:v>4.8227585392276631E-2</c:v>
                </c:pt>
                <c:pt idx="7">
                  <c:v>5.4259487438012788E-2</c:v>
                </c:pt>
                <c:pt idx="8">
                  <c:v>4.4728259105902862E-2</c:v>
                </c:pt>
                <c:pt idx="9">
                  <c:v>2.9092237866877944E-2</c:v>
                </c:pt>
                <c:pt idx="10">
                  <c:v>4.570383640100649E-2</c:v>
                </c:pt>
                <c:pt idx="11">
                  <c:v>5.1387529066599547E-2</c:v>
                </c:pt>
                <c:pt idx="12">
                  <c:v>5.1584422853758652E-2</c:v>
                </c:pt>
                <c:pt idx="13">
                  <c:v>7.412960826079161E-2</c:v>
                </c:pt>
                <c:pt idx="14">
                  <c:v>9.1359427572842253E-2</c:v>
                </c:pt>
                <c:pt idx="15">
                  <c:v>0.11823464683280892</c:v>
                </c:pt>
                <c:pt idx="16">
                  <c:v>0.13180784875358226</c:v>
                </c:pt>
                <c:pt idx="17">
                  <c:v>0.1094502202450085</c:v>
                </c:pt>
                <c:pt idx="18">
                  <c:v>6.1528650547787285E-2</c:v>
                </c:pt>
                <c:pt idx="19">
                  <c:v>8.3889669377300788E-2</c:v>
                </c:pt>
                <c:pt idx="20">
                  <c:v>8.757619415913509E-2</c:v>
                </c:pt>
                <c:pt idx="21">
                  <c:v>6.5418876861998265E-2</c:v>
                </c:pt>
                <c:pt idx="22">
                  <c:v>5.8917917515889352E-2</c:v>
                </c:pt>
                <c:pt idx="23">
                  <c:v>6.0000002593525247E-2</c:v>
                </c:pt>
                <c:pt idx="24">
                  <c:v>5.2927949127258719E-2</c:v>
                </c:pt>
                <c:pt idx="25">
                  <c:v>4.9055443002949561E-2</c:v>
                </c:pt>
                <c:pt idx="26">
                  <c:v>4.7470551191748228E-2</c:v>
                </c:pt>
                <c:pt idx="27">
                  <c:v>2.9435059980363627E-2</c:v>
                </c:pt>
                <c:pt idx="28">
                  <c:v>1.4738719523476178E-2</c:v>
                </c:pt>
                <c:pt idx="29">
                  <c:v>1.1451489325978311E-2</c:v>
                </c:pt>
                <c:pt idx="30">
                  <c:v>3.9126765124778119E-2</c:v>
                </c:pt>
                <c:pt idx="31">
                  <c:v>4.7914973040669412E-2</c:v>
                </c:pt>
                <c:pt idx="32">
                  <c:v>4.8186634680808665E-2</c:v>
                </c:pt>
                <c:pt idx="33">
                  <c:v>1.1669204555496847E-2</c:v>
                </c:pt>
                <c:pt idx="34">
                  <c:v>1.8151150499576494E-7</c:v>
                </c:pt>
                <c:pt idx="36">
                  <c:v>6.7903768010230707E-3</c:v>
                </c:pt>
                <c:pt idx="37">
                  <c:v>7.0264011525444916E-3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27-429B-B3F3-4B87D0F3DB9A}"/>
            </c:ext>
          </c:extLst>
        </c:ser>
        <c:ser>
          <c:idx val="3"/>
          <c:order val="3"/>
          <c:tx>
            <c:strRef>
              <c:f>DE!$A$12:$B$12</c:f>
              <c:strCache>
                <c:ptCount val="2"/>
                <c:pt idx="0">
                  <c:v>S2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DE!$C$1:$AO$1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strCache>
            </c:strRef>
          </c:cat>
          <c:val>
            <c:numRef>
              <c:f>DE!$C$12:$AO$12</c:f>
              <c:numCache>
                <c:formatCode>General</c:formatCode>
                <c:ptCount val="39"/>
                <c:pt idx="0">
                  <c:v>0.57894736842105265</c:v>
                </c:pt>
                <c:pt idx="1">
                  <c:v>0.62790697674418605</c:v>
                </c:pt>
                <c:pt idx="2">
                  <c:v>0.640625</c:v>
                </c:pt>
                <c:pt idx="3">
                  <c:v>0.69354838709677424</c:v>
                </c:pt>
                <c:pt idx="4">
                  <c:v>0.68000000000000016</c:v>
                </c:pt>
                <c:pt idx="5">
                  <c:v>0.61538461538461542</c:v>
                </c:pt>
                <c:pt idx="6">
                  <c:v>0.55555555555555558</c:v>
                </c:pt>
                <c:pt idx="7">
                  <c:v>0.54411764705882359</c:v>
                </c:pt>
                <c:pt idx="8">
                  <c:v>0.54411764705882359</c:v>
                </c:pt>
                <c:pt idx="9">
                  <c:v>0.52173913043478271</c:v>
                </c:pt>
                <c:pt idx="10">
                  <c:v>0.55555555555555558</c:v>
                </c:pt>
                <c:pt idx="11">
                  <c:v>0.56716417910447769</c:v>
                </c:pt>
                <c:pt idx="12">
                  <c:v>0.56716417910447769</c:v>
                </c:pt>
                <c:pt idx="13">
                  <c:v>0.54411764705882359</c:v>
                </c:pt>
                <c:pt idx="14">
                  <c:v>0.56716417910447769</c:v>
                </c:pt>
                <c:pt idx="15">
                  <c:v>0.57894736842105265</c:v>
                </c:pt>
                <c:pt idx="16">
                  <c:v>0.53284671532846706</c:v>
                </c:pt>
                <c:pt idx="17">
                  <c:v>0.52173913043478271</c:v>
                </c:pt>
                <c:pt idx="18">
                  <c:v>0.54411764705882359</c:v>
                </c:pt>
                <c:pt idx="19">
                  <c:v>0.51079136690647498</c:v>
                </c:pt>
                <c:pt idx="20">
                  <c:v>0.51079136690647498</c:v>
                </c:pt>
                <c:pt idx="21">
                  <c:v>0.48936170212765973</c:v>
                </c:pt>
                <c:pt idx="22">
                  <c:v>0.47887323943661975</c:v>
                </c:pt>
                <c:pt idx="23">
                  <c:v>0.4285714285714286</c:v>
                </c:pt>
                <c:pt idx="24">
                  <c:v>0.40000000000000013</c:v>
                </c:pt>
                <c:pt idx="25">
                  <c:v>0.3125</c:v>
                </c:pt>
                <c:pt idx="26">
                  <c:v>0.33757961783439483</c:v>
                </c:pt>
                <c:pt idx="27">
                  <c:v>0.33757961783439483</c:v>
                </c:pt>
                <c:pt idx="28">
                  <c:v>0.36363636363636376</c:v>
                </c:pt>
                <c:pt idx="29">
                  <c:v>0.37254901960784315</c:v>
                </c:pt>
                <c:pt idx="30">
                  <c:v>0.32911392405063289</c:v>
                </c:pt>
                <c:pt idx="31">
                  <c:v>0.44329896907216493</c:v>
                </c:pt>
                <c:pt idx="32">
                  <c:v>0.51079136690647498</c:v>
                </c:pt>
                <c:pt idx="33">
                  <c:v>0.54411764705882359</c:v>
                </c:pt>
                <c:pt idx="34">
                  <c:v>0.51030336937868537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27-429B-B3F3-4B87D0F3D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1968960"/>
        <c:axId val="1811968480"/>
      </c:lineChart>
      <c:catAx>
        <c:axId val="181196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11968480"/>
        <c:crosses val="autoZero"/>
        <c:auto val="1"/>
        <c:lblAlgn val="ctr"/>
        <c:lblOffset val="100"/>
        <c:noMultiLvlLbl val="0"/>
      </c:catAx>
      <c:valAx>
        <c:axId val="181196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1196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ES!$A$5:$B$5</c:f>
              <c:strCache>
                <c:ptCount val="2"/>
                <c:pt idx="0">
                  <c:v>C/L      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ES!$C$1:$BR$1</c:f>
              <c:strCach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strCache>
            </c:strRef>
          </c:cat>
          <c:val>
            <c:numRef>
              <c:f>ES!$C$5:$BR$5</c:f>
              <c:numCache>
                <c:formatCode>General</c:formatCode>
                <c:ptCount val="68"/>
                <c:pt idx="0">
                  <c:v>1.3196004367785354</c:v>
                </c:pt>
                <c:pt idx="1">
                  <c:v>1.3461244533410903</c:v>
                </c:pt>
                <c:pt idx="2">
                  <c:v>1.3444794443098294</c:v>
                </c:pt>
                <c:pt idx="3">
                  <c:v>1.266824159272552</c:v>
                </c:pt>
                <c:pt idx="4">
                  <c:v>1.2265485753351075</c:v>
                </c:pt>
                <c:pt idx="5">
                  <c:v>1.1841056141812338</c:v>
                </c:pt>
                <c:pt idx="6">
                  <c:v>1.1120739844559921</c:v>
                </c:pt>
                <c:pt idx="7">
                  <c:v>1.0655400789221194</c:v>
                </c:pt>
                <c:pt idx="8">
                  <c:v>1.1226925638104768</c:v>
                </c:pt>
                <c:pt idx="9">
                  <c:v>1.1126225667599243</c:v>
                </c:pt>
                <c:pt idx="10">
                  <c:v>1.0640541415914411</c:v>
                </c:pt>
                <c:pt idx="11">
                  <c:v>1.0207480573708305</c:v>
                </c:pt>
                <c:pt idx="12">
                  <c:v>0.94941194048965816</c:v>
                </c:pt>
                <c:pt idx="13">
                  <c:v>0.91966485541028797</c:v>
                </c:pt>
                <c:pt idx="14">
                  <c:v>0.9155965846527756</c:v>
                </c:pt>
                <c:pt idx="15">
                  <c:v>0.85321076902709159</c:v>
                </c:pt>
                <c:pt idx="16">
                  <c:v>0.81770161095610572</c:v>
                </c:pt>
                <c:pt idx="17">
                  <c:v>0.81810805740247294</c:v>
                </c:pt>
                <c:pt idx="18">
                  <c:v>0.83369458091818838</c:v>
                </c:pt>
                <c:pt idx="19">
                  <c:v>0.83381465519670928</c:v>
                </c:pt>
                <c:pt idx="20">
                  <c:v>0.8601075850590767</c:v>
                </c:pt>
                <c:pt idx="21">
                  <c:v>0.83929654583338364</c:v>
                </c:pt>
                <c:pt idx="22">
                  <c:v>0.86823091456591028</c:v>
                </c:pt>
                <c:pt idx="23">
                  <c:v>0.86527292170928505</c:v>
                </c:pt>
                <c:pt idx="24">
                  <c:v>0.96135442211536426</c:v>
                </c:pt>
                <c:pt idx="25">
                  <c:v>0.99596157182067135</c:v>
                </c:pt>
                <c:pt idx="26">
                  <c:v>1.0184675533241121</c:v>
                </c:pt>
                <c:pt idx="27">
                  <c:v>1.014548209632709</c:v>
                </c:pt>
                <c:pt idx="28">
                  <c:v>1.0157676761844392</c:v>
                </c:pt>
                <c:pt idx="29">
                  <c:v>0.98648541306774318</c:v>
                </c:pt>
                <c:pt idx="30">
                  <c:v>0.91533946254160115</c:v>
                </c:pt>
                <c:pt idx="31">
                  <c:v>0.86574960100670739</c:v>
                </c:pt>
                <c:pt idx="32">
                  <c:v>0.82940196064279448</c:v>
                </c:pt>
                <c:pt idx="33">
                  <c:v>0.84170899456536918</c:v>
                </c:pt>
                <c:pt idx="34">
                  <c:v>0.88905756046813345</c:v>
                </c:pt>
                <c:pt idx="35">
                  <c:v>0.92490593336396854</c:v>
                </c:pt>
                <c:pt idx="36">
                  <c:v>0.93108715764108518</c:v>
                </c:pt>
                <c:pt idx="37">
                  <c:v>0.88474343286665502</c:v>
                </c:pt>
                <c:pt idx="38">
                  <c:v>0.86733467674844245</c:v>
                </c:pt>
                <c:pt idx="39">
                  <c:v>0.85711875146355909</c:v>
                </c:pt>
                <c:pt idx="40">
                  <c:v>0.85509689622125296</c:v>
                </c:pt>
                <c:pt idx="41">
                  <c:v>0.88871046257598785</c:v>
                </c:pt>
                <c:pt idx="42">
                  <c:v>0.89862010701210926</c:v>
                </c:pt>
                <c:pt idx="43">
                  <c:v>0.91126835802121509</c:v>
                </c:pt>
                <c:pt idx="44">
                  <c:v>0.90646229996351779</c:v>
                </c:pt>
                <c:pt idx="45">
                  <c:v>0.90607309763575195</c:v>
                </c:pt>
                <c:pt idx="46">
                  <c:v>0.90072845465062568</c:v>
                </c:pt>
                <c:pt idx="47">
                  <c:v>0.90760488463132494</c:v>
                </c:pt>
                <c:pt idx="48">
                  <c:v>0.87961872691324339</c:v>
                </c:pt>
                <c:pt idx="49">
                  <c:v>0.88899526570902443</c:v>
                </c:pt>
                <c:pt idx="50">
                  <c:v>0.86807673761145199</c:v>
                </c:pt>
                <c:pt idx="51">
                  <c:v>0.90517121029976344</c:v>
                </c:pt>
                <c:pt idx="52">
                  <c:v>0.95214391539639343</c:v>
                </c:pt>
                <c:pt idx="53">
                  <c:v>0.97322148321929236</c:v>
                </c:pt>
                <c:pt idx="54">
                  <c:v>0.9642662937932106</c:v>
                </c:pt>
                <c:pt idx="55">
                  <c:v>0.96154070568730776</c:v>
                </c:pt>
                <c:pt idx="56">
                  <c:v>0.98453028886373706</c:v>
                </c:pt>
                <c:pt idx="57">
                  <c:v>0.98809595940470318</c:v>
                </c:pt>
                <c:pt idx="58">
                  <c:v>0.97215467566453406</c:v>
                </c:pt>
                <c:pt idx="59">
                  <c:v>0.92240962868257692</c:v>
                </c:pt>
                <c:pt idx="60">
                  <c:v>0.82782905532635898</c:v>
                </c:pt>
                <c:pt idx="61">
                  <c:v>0.83468030910652724</c:v>
                </c:pt>
                <c:pt idx="62">
                  <c:v>0.89471310395058223</c:v>
                </c:pt>
                <c:pt idx="63">
                  <c:v>0.90174616354003778</c:v>
                </c:pt>
                <c:pt idx="64">
                  <c:v>0.88404914643232679</c:v>
                </c:pt>
                <c:pt idx="65">
                  <c:v>0.86136414382601589</c:v>
                </c:pt>
                <c:pt idx="66">
                  <c:v>0.9052393675974949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F-4A92-B0C2-4E3AE4D091D7}"/>
            </c:ext>
          </c:extLst>
        </c:ser>
        <c:ser>
          <c:idx val="1"/>
          <c:order val="1"/>
          <c:tx>
            <c:strRef>
              <c:f>ES!$A$7:$B$7</c:f>
              <c:strCache>
                <c:ptCount val="2"/>
                <c:pt idx="0">
                  <c:v>S1A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ES!$C$1:$BR$1</c:f>
              <c:strCach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strCache>
            </c:strRef>
          </c:cat>
          <c:val>
            <c:numRef>
              <c:f>ES!$C$7:$BR$7</c:f>
              <c:numCache>
                <c:formatCode>General</c:formatCode>
                <c:ptCount val="68"/>
                <c:pt idx="0">
                  <c:v>0.20924309581824757</c:v>
                </c:pt>
                <c:pt idx="1">
                  <c:v>0.21596022788998837</c:v>
                </c:pt>
                <c:pt idx="2">
                  <c:v>0.21555134290048045</c:v>
                </c:pt>
                <c:pt idx="3">
                  <c:v>0.19504100687429529</c:v>
                </c:pt>
                <c:pt idx="4">
                  <c:v>0.18338061845210088</c:v>
                </c:pt>
                <c:pt idx="5">
                  <c:v>0.17023434248635372</c:v>
                </c:pt>
                <c:pt idx="6">
                  <c:v>0.14562662224545961</c:v>
                </c:pt>
                <c:pt idx="7">
                  <c:v>0.12796061947457435</c:v>
                </c:pt>
                <c:pt idx="8">
                  <c:v>0.14945261506828894</c:v>
                </c:pt>
                <c:pt idx="9">
                  <c:v>0.14582607154249735</c:v>
                </c:pt>
                <c:pt idx="10">
                  <c:v>0.1273710442318402</c:v>
                </c:pt>
                <c:pt idx="11">
                  <c:v>0.1094344952074479</c:v>
                </c:pt>
                <c:pt idx="12">
                  <c:v>7.6320736872990264E-2</c:v>
                </c:pt>
                <c:pt idx="13">
                  <c:v>6.0994610686149725E-2</c:v>
                </c:pt>
                <c:pt idx="14">
                  <c:v>5.8821167181631877E-2</c:v>
                </c:pt>
                <c:pt idx="15">
                  <c:v>2.2896096915992762E-2</c:v>
                </c:pt>
                <c:pt idx="16">
                  <c:v>-1.3984293245915646E-15</c:v>
                </c:pt>
                <c:pt idx="17">
                  <c:v>2.7331915457589733E-4</c:v>
                </c:pt>
                <c:pt idx="18">
                  <c:v>1.0553573785943583E-2</c:v>
                </c:pt>
                <c:pt idx="19">
                  <c:v>1.0631278209756101E-2</c:v>
                </c:pt>
                <c:pt idx="20">
                  <c:v>2.7123871240008889E-2</c:v>
                </c:pt>
                <c:pt idx="21">
                  <c:v>1.4155130279575438E-2</c:v>
                </c:pt>
                <c:pt idx="22">
                  <c:v>3.2017356765921101E-2</c:v>
                </c:pt>
                <c:pt idx="23">
                  <c:v>3.0246102032769989E-2</c:v>
                </c:pt>
                <c:pt idx="24">
                  <c:v>8.2206850278681035E-2</c:v>
                </c:pt>
                <c:pt idx="25">
                  <c:v>9.8466529845953887E-2</c:v>
                </c:pt>
                <c:pt idx="26">
                  <c:v>0.10844767655730722</c:v>
                </c:pt>
                <c:pt idx="27">
                  <c:v>0.10674133595991338</c:v>
                </c:pt>
                <c:pt idx="28">
                  <c:v>0.10727365877055589</c:v>
                </c:pt>
                <c:pt idx="29">
                  <c:v>9.4127712784220774E-2</c:v>
                </c:pt>
                <c:pt idx="30">
                  <c:v>5.8683152484632482E-2</c:v>
                </c:pt>
                <c:pt idx="31">
                  <c:v>3.0532357070757132E-2</c:v>
                </c:pt>
                <c:pt idx="32">
                  <c:v>7.7608839939588125E-3</c:v>
                </c:pt>
                <c:pt idx="33">
                  <c:v>1.5691348635573969E-2</c:v>
                </c:pt>
                <c:pt idx="34">
                  <c:v>4.4154779254309315E-2</c:v>
                </c:pt>
                <c:pt idx="35">
                  <c:v>6.3766435157024542E-2</c:v>
                </c:pt>
                <c:pt idx="36">
                  <c:v>6.6995366873174422E-2</c:v>
                </c:pt>
                <c:pt idx="37">
                  <c:v>4.1687501628813538E-2</c:v>
                </c:pt>
                <c:pt idx="38">
                  <c:v>3.1481962678248154E-2</c:v>
                </c:pt>
                <c:pt idx="39">
                  <c:v>2.530005859099406E-2</c:v>
                </c:pt>
                <c:pt idx="40">
                  <c:v>2.4059075131016107E-2</c:v>
                </c:pt>
                <c:pt idx="41">
                  <c:v>4.3957157811825152E-2</c:v>
                </c:pt>
                <c:pt idx="42">
                  <c:v>4.953921020331515E-2</c:v>
                </c:pt>
                <c:pt idx="43">
                  <c:v>5.6487538254137416E-2</c:v>
                </c:pt>
                <c:pt idx="44">
                  <c:v>5.3870167549606024E-2</c:v>
                </c:pt>
                <c:pt idx="45">
                  <c:v>5.3656993317108395E-2</c:v>
                </c:pt>
                <c:pt idx="46">
                  <c:v>5.0710985852279004E-2</c:v>
                </c:pt>
                <c:pt idx="47">
                  <c:v>5.4494928795569733E-2</c:v>
                </c:pt>
                <c:pt idx="48">
                  <c:v>3.8725199176526198E-2</c:v>
                </c:pt>
                <c:pt idx="49">
                  <c:v>4.4119322870138068E-2</c:v>
                </c:pt>
                <c:pt idx="50">
                  <c:v>3.1925333347932683E-2</c:v>
                </c:pt>
                <c:pt idx="51">
                  <c:v>5.316230622131244E-2</c:v>
                </c:pt>
                <c:pt idx="52">
                  <c:v>7.7680275907611646E-2</c:v>
                </c:pt>
                <c:pt idx="53">
                  <c:v>8.791269862262853E-2</c:v>
                </c:pt>
                <c:pt idx="54">
                  <c:v>8.3619921263927838E-2</c:v>
                </c:pt>
                <c:pt idx="55">
                  <c:v>8.2297506083002112E-2</c:v>
                </c:pt>
                <c:pt idx="56">
                  <c:v>9.3222132697575594E-2</c:v>
                </c:pt>
                <c:pt idx="57">
                  <c:v>9.4870998342065152E-2</c:v>
                </c:pt>
                <c:pt idx="58">
                  <c:v>8.7405461199735218E-2</c:v>
                </c:pt>
                <c:pt idx="59">
                  <c:v>6.2450154621637909E-2</c:v>
                </c:pt>
                <c:pt idx="60">
                  <c:v>6.7303338729300258E-3</c:v>
                </c:pt>
                <c:pt idx="61">
                  <c:v>1.1190812702409235E-2</c:v>
                </c:pt>
                <c:pt idx="62">
                  <c:v>4.7353180378819207E-2</c:v>
                </c:pt>
                <c:pt idx="63">
                  <c:v>5.1274646406454058E-2</c:v>
                </c:pt>
                <c:pt idx="64">
                  <c:v>4.12881851948807E-2</c:v>
                </c:pt>
                <c:pt idx="65">
                  <c:v>2.7886855359617796E-2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2F-4A92-B0C2-4E3AE4D091D7}"/>
            </c:ext>
          </c:extLst>
        </c:ser>
        <c:ser>
          <c:idx val="2"/>
          <c:order val="2"/>
          <c:tx>
            <c:strRef>
              <c:f>ES!$A$8:$B$8</c:f>
              <c:strCache>
                <c:ptCount val="2"/>
                <c:pt idx="0">
                  <c:v>S1B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ES!$C$1:$BR$1</c:f>
              <c:strCach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strCache>
            </c:strRef>
          </c:cat>
          <c:val>
            <c:numRef>
              <c:f>ES!$C$8:$BR$8</c:f>
              <c:numCache>
                <c:formatCode>General</c:formatCode>
                <c:ptCount val="68"/>
                <c:pt idx="0">
                  <c:v>0.27611700750647539</c:v>
                </c:pt>
                <c:pt idx="1">
                  <c:v>0.29070906746050246</c:v>
                </c:pt>
                <c:pt idx="2">
                  <c:v>0.28980407366544642</c:v>
                </c:pt>
                <c:pt idx="3">
                  <c:v>0.24708239264332213</c:v>
                </c:pt>
                <c:pt idx="4">
                  <c:v>0.22492497413498333</c:v>
                </c:pt>
                <c:pt idx="5">
                  <c:v>0.20157518349060174</c:v>
                </c:pt>
                <c:pt idx="6">
                  <c:v>0.16194732935101139</c:v>
                </c:pt>
                <c:pt idx="7">
                  <c:v>0.13634692536076837</c:v>
                </c:pt>
                <c:pt idx="8">
                  <c:v>0.16778908963651726</c:v>
                </c:pt>
                <c:pt idx="9">
                  <c:v>0.16224912926317089</c:v>
                </c:pt>
                <c:pt idx="10">
                  <c:v>0.13552944409558937</c:v>
                </c:pt>
                <c:pt idx="11">
                  <c:v>0.11170481045343542</c:v>
                </c:pt>
                <c:pt idx="12">
                  <c:v>7.2459589354942733E-2</c:v>
                </c:pt>
                <c:pt idx="13">
                  <c:v>5.609437378089914E-2</c:v>
                </c:pt>
                <c:pt idx="14">
                  <c:v>5.3856234219237013E-2</c:v>
                </c:pt>
                <c:pt idx="15">
                  <c:v>1.953497824565938E-2</c:v>
                </c:pt>
                <c:pt idx="16">
                  <c:v>-2.1403062455900345E-7</c:v>
                </c:pt>
                <c:pt idx="17">
                  <c:v>2.2339052411941206E-4</c:v>
                </c:pt>
                <c:pt idx="18">
                  <c:v>8.7982413608987259E-3</c:v>
                </c:pt>
                <c:pt idx="19">
                  <c:v>8.8642996468668873E-3</c:v>
                </c:pt>
                <c:pt idx="20">
                  <c:v>2.332922836585791E-2</c:v>
                </c:pt>
                <c:pt idx="21">
                  <c:v>1.1880135376086731E-2</c:v>
                </c:pt>
                <c:pt idx="22">
                  <c:v>2.7798238966513896E-2</c:v>
                </c:pt>
                <c:pt idx="23">
                  <c:v>2.6170913444164667E-2</c:v>
                </c:pt>
                <c:pt idx="24">
                  <c:v>7.9029688098139414E-2</c:v>
                </c:pt>
                <c:pt idx="25">
                  <c:v>9.8068644816736356E-2</c:v>
                </c:pt>
                <c:pt idx="26">
                  <c:v>0.11045020213660547</c:v>
                </c:pt>
                <c:pt idx="27">
                  <c:v>0.10829399408302842</c:v>
                </c:pt>
                <c:pt idx="28">
                  <c:v>0.10896487773267517</c:v>
                </c:pt>
                <c:pt idx="29">
                  <c:v>9.2855381722495287E-2</c:v>
                </c:pt>
                <c:pt idx="30">
                  <c:v>5.3714779728250887E-2</c:v>
                </c:pt>
                <c:pt idx="31">
                  <c:v>2.6433156263627012E-2</c:v>
                </c:pt>
                <c:pt idx="32">
                  <c:v>6.436676992595286E-3</c:v>
                </c:pt>
                <c:pt idx="33">
                  <c:v>1.3207332425980245E-2</c:v>
                </c:pt>
                <c:pt idx="34">
                  <c:v>3.9255917894205648E-2</c:v>
                </c:pt>
                <c:pt idx="35">
                  <c:v>5.897772757248905E-2</c:v>
                </c:pt>
                <c:pt idx="36">
                  <c:v>6.237829833552757E-2</c:v>
                </c:pt>
                <c:pt idx="37">
                  <c:v>3.6882521374050847E-2</c:v>
                </c:pt>
                <c:pt idx="38">
                  <c:v>2.7305178048130221E-2</c:v>
                </c:pt>
                <c:pt idx="39">
                  <c:v>2.1684935959557203E-2</c:v>
                </c:pt>
                <c:pt idx="40">
                  <c:v>2.0572622036644572E-2</c:v>
                </c:pt>
                <c:pt idx="41">
                  <c:v>3.9064963660703347E-2</c:v>
                </c:pt>
                <c:pt idx="42">
                  <c:v>4.4516706815588704E-2</c:v>
                </c:pt>
                <c:pt idx="43">
                  <c:v>5.1475081185593151E-2</c:v>
                </c:pt>
                <c:pt idx="44">
                  <c:v>4.8831051494424141E-2</c:v>
                </c:pt>
                <c:pt idx="45">
                  <c:v>4.8616933708469208E-2</c:v>
                </c:pt>
                <c:pt idx="46">
                  <c:v>4.5676604113669694E-2</c:v>
                </c:pt>
                <c:pt idx="47">
                  <c:v>4.9459638945946523E-2</c:v>
                </c:pt>
                <c:pt idx="48">
                  <c:v>3.4063189077881494E-2</c:v>
                </c:pt>
                <c:pt idx="49">
                  <c:v>3.9221646732536128E-2</c:v>
                </c:pt>
                <c:pt idx="50">
                  <c:v>2.7713419257640662E-2</c:v>
                </c:pt>
                <c:pt idx="51">
                  <c:v>4.8120764734683352E-2</c:v>
                </c:pt>
                <c:pt idx="52">
                  <c:v>7.3962572190817519E-2</c:v>
                </c:pt>
                <c:pt idx="53">
                  <c:v>8.5558294604556911E-2</c:v>
                </c:pt>
                <c:pt idx="54">
                  <c:v>8.0631640276134675E-2</c:v>
                </c:pt>
                <c:pt idx="55">
                  <c:v>7.913217110797463E-2</c:v>
                </c:pt>
                <c:pt idx="56">
                  <c:v>9.1779779558880947E-2</c:v>
                </c:pt>
                <c:pt idx="57">
                  <c:v>9.3741416032277633E-2</c:v>
                </c:pt>
                <c:pt idx="58">
                  <c:v>8.4971395566783778E-2</c:v>
                </c:pt>
                <c:pt idx="59">
                  <c:v>5.760439757593757E-2</c:v>
                </c:pt>
                <c:pt idx="60">
                  <c:v>5.571350708949506E-3</c:v>
                </c:pt>
                <c:pt idx="61">
                  <c:v>9.3405349757700647E-3</c:v>
                </c:pt>
                <c:pt idx="62">
                  <c:v>4.2367287900097042E-2</c:v>
                </c:pt>
                <c:pt idx="63">
                  <c:v>4.6236491757195478E-2</c:v>
                </c:pt>
                <c:pt idx="64">
                  <c:v>3.6500563036365008E-2</c:v>
                </c:pt>
                <c:pt idx="65">
                  <c:v>2.4020518119040331E-2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2F-4A92-B0C2-4E3AE4D091D7}"/>
            </c:ext>
          </c:extLst>
        </c:ser>
        <c:ser>
          <c:idx val="3"/>
          <c:order val="3"/>
          <c:tx>
            <c:strRef>
              <c:f>ES!$A$12:$B$12</c:f>
              <c:strCache>
                <c:ptCount val="2"/>
                <c:pt idx="0">
                  <c:v>S2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ES!$C$1:$BR$1</c:f>
              <c:strCach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strCache>
            </c:strRef>
          </c:cat>
          <c:val>
            <c:numRef>
              <c:f>ES!$C$12:$BR$12</c:f>
              <c:numCache>
                <c:formatCode>General</c:formatCode>
                <c:ptCount val="68"/>
                <c:pt idx="0">
                  <c:v>-0.26573426573426562</c:v>
                </c:pt>
                <c:pt idx="1">
                  <c:v>-0.24187725631768953</c:v>
                </c:pt>
                <c:pt idx="2">
                  <c:v>-0.24999999999999989</c:v>
                </c:pt>
                <c:pt idx="3">
                  <c:v>-0.27083333333333326</c:v>
                </c:pt>
                <c:pt idx="4">
                  <c:v>-0.30232558139534871</c:v>
                </c:pt>
                <c:pt idx="5">
                  <c:v>-0.2857142857142857</c:v>
                </c:pt>
                <c:pt idx="6">
                  <c:v>-0.27835051546391754</c:v>
                </c:pt>
                <c:pt idx="7">
                  <c:v>-0.2857142857142857</c:v>
                </c:pt>
                <c:pt idx="8">
                  <c:v>-0.26829268292682928</c:v>
                </c:pt>
                <c:pt idx="9">
                  <c:v>-0.26573426573426562</c:v>
                </c:pt>
                <c:pt idx="10">
                  <c:v>-0.26056338028169013</c:v>
                </c:pt>
                <c:pt idx="11">
                  <c:v>-0.27586206896551724</c:v>
                </c:pt>
                <c:pt idx="12">
                  <c:v>-0.26829268292682928</c:v>
                </c:pt>
                <c:pt idx="13">
                  <c:v>-0.26056338028169013</c:v>
                </c:pt>
                <c:pt idx="14">
                  <c:v>-0.27083333333333326</c:v>
                </c:pt>
                <c:pt idx="15">
                  <c:v>-0.24187725631768953</c:v>
                </c:pt>
                <c:pt idx="16">
                  <c:v>-0.24187725631768953</c:v>
                </c:pt>
                <c:pt idx="17">
                  <c:v>-0.20754716981132071</c:v>
                </c:pt>
                <c:pt idx="18">
                  <c:v>-0.17322834645669294</c:v>
                </c:pt>
                <c:pt idx="19">
                  <c:v>-0.11392405063291144</c:v>
                </c:pt>
                <c:pt idx="20">
                  <c:v>-5.4054054054054057E-2</c:v>
                </c:pt>
                <c:pt idx="21">
                  <c:v>2.941176470588247E-2</c:v>
                </c:pt>
                <c:pt idx="22">
                  <c:v>8.2474226804123862E-2</c:v>
                </c:pt>
                <c:pt idx="23">
                  <c:v>0.16666666666666674</c:v>
                </c:pt>
                <c:pt idx="24">
                  <c:v>0.21387283236994237</c:v>
                </c:pt>
                <c:pt idx="25">
                  <c:v>0.28048780487804881</c:v>
                </c:pt>
                <c:pt idx="26">
                  <c:v>0.34615384615384626</c:v>
                </c:pt>
                <c:pt idx="27">
                  <c:v>0.40939597315436238</c:v>
                </c:pt>
                <c:pt idx="28">
                  <c:v>0.44827586206896552</c:v>
                </c:pt>
                <c:pt idx="29">
                  <c:v>0.50000000000000022</c:v>
                </c:pt>
                <c:pt idx="30">
                  <c:v>0.54411764705882359</c:v>
                </c:pt>
                <c:pt idx="31">
                  <c:v>0.57894736842105265</c:v>
                </c:pt>
                <c:pt idx="32">
                  <c:v>0.60305343511450382</c:v>
                </c:pt>
                <c:pt idx="33">
                  <c:v>0.66666666666666674</c:v>
                </c:pt>
                <c:pt idx="34">
                  <c:v>0.76470588235294135</c:v>
                </c:pt>
                <c:pt idx="35">
                  <c:v>0.81034482758620707</c:v>
                </c:pt>
                <c:pt idx="36">
                  <c:v>0.84210526315789491</c:v>
                </c:pt>
                <c:pt idx="37">
                  <c:v>0.82608695652173925</c:v>
                </c:pt>
                <c:pt idx="38">
                  <c:v>0.85840707964601792</c:v>
                </c:pt>
                <c:pt idx="39">
                  <c:v>0.79487179487179516</c:v>
                </c:pt>
                <c:pt idx="40">
                  <c:v>0.7213114754098362</c:v>
                </c:pt>
                <c:pt idx="41">
                  <c:v>0.70731707317073189</c:v>
                </c:pt>
                <c:pt idx="42">
                  <c:v>0.68000000000000016</c:v>
                </c:pt>
                <c:pt idx="43">
                  <c:v>0.61538461538461542</c:v>
                </c:pt>
                <c:pt idx="44">
                  <c:v>0.60305343511450382</c:v>
                </c:pt>
                <c:pt idx="45">
                  <c:v>0.57894736842105265</c:v>
                </c:pt>
                <c:pt idx="46">
                  <c:v>0.54411764705882359</c:v>
                </c:pt>
                <c:pt idx="47">
                  <c:v>0.52173913043478271</c:v>
                </c:pt>
                <c:pt idx="48">
                  <c:v>0.44827586206896552</c:v>
                </c:pt>
                <c:pt idx="49">
                  <c:v>0.52173913043478271</c:v>
                </c:pt>
                <c:pt idx="50">
                  <c:v>0.53284671532846706</c:v>
                </c:pt>
                <c:pt idx="51">
                  <c:v>0.56716417910447769</c:v>
                </c:pt>
                <c:pt idx="52">
                  <c:v>0.59090909090909083</c:v>
                </c:pt>
                <c:pt idx="53">
                  <c:v>0.65354330708661412</c:v>
                </c:pt>
                <c:pt idx="54">
                  <c:v>0.59090909090909083</c:v>
                </c:pt>
                <c:pt idx="55">
                  <c:v>0.57894736842105265</c:v>
                </c:pt>
                <c:pt idx="56">
                  <c:v>0.57894736842105265</c:v>
                </c:pt>
                <c:pt idx="57">
                  <c:v>0.60305343511450382</c:v>
                </c:pt>
                <c:pt idx="58">
                  <c:v>0.66666666666666674</c:v>
                </c:pt>
                <c:pt idx="59">
                  <c:v>0.70731707317073189</c:v>
                </c:pt>
                <c:pt idx="60">
                  <c:v>0.77966101694915269</c:v>
                </c:pt>
                <c:pt idx="61">
                  <c:v>0.77966101694915269</c:v>
                </c:pt>
                <c:pt idx="62">
                  <c:v>0.81034482758620707</c:v>
                </c:pt>
                <c:pt idx="63">
                  <c:v>0.875</c:v>
                </c:pt>
                <c:pt idx="64">
                  <c:v>0.90909090909090895</c:v>
                </c:pt>
                <c:pt idx="65">
                  <c:v>0.52881750167603669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2F-4A92-B0C2-4E3AE4D09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0757152"/>
        <c:axId val="1820753312"/>
      </c:lineChart>
      <c:catAx>
        <c:axId val="182075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0753312"/>
        <c:crosses val="autoZero"/>
        <c:auto val="1"/>
        <c:lblAlgn val="ctr"/>
        <c:lblOffset val="100"/>
        <c:noMultiLvlLbl val="0"/>
      </c:catAx>
      <c:valAx>
        <c:axId val="182075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0757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FR!$A$5:$B$5</c:f>
              <c:strCache>
                <c:ptCount val="2"/>
                <c:pt idx="0">
                  <c:v>C/L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FR!$C$1:$BR$1</c:f>
              <c:strCach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strCache>
            </c:strRef>
          </c:cat>
          <c:val>
            <c:numRef>
              <c:f>FR!$C$5:$BS$5</c:f>
              <c:numCache>
                <c:formatCode>General</c:formatCode>
                <c:ptCount val="69"/>
                <c:pt idx="0">
                  <c:v>0.90915103065189562</c:v>
                </c:pt>
                <c:pt idx="1">
                  <c:v>0.85370839149258315</c:v>
                </c:pt>
                <c:pt idx="2">
                  <c:v>0.83752045941711484</c:v>
                </c:pt>
                <c:pt idx="3">
                  <c:v>0.79366416245355498</c:v>
                </c:pt>
                <c:pt idx="4">
                  <c:v>0.77746317339502569</c:v>
                </c:pt>
                <c:pt idx="5">
                  <c:v>0.78305707254403178</c:v>
                </c:pt>
                <c:pt idx="6">
                  <c:v>0.79221561639065563</c:v>
                </c:pt>
                <c:pt idx="7">
                  <c:v>0.80026801336278641</c:v>
                </c:pt>
                <c:pt idx="8">
                  <c:v>0.76384615918610255</c:v>
                </c:pt>
                <c:pt idx="9">
                  <c:v>0.76929288675483509</c:v>
                </c:pt>
                <c:pt idx="10">
                  <c:v>0.75545672188101498</c:v>
                </c:pt>
                <c:pt idx="11">
                  <c:v>0.73881206985637227</c:v>
                </c:pt>
                <c:pt idx="12">
                  <c:v>0.73430089685695843</c:v>
                </c:pt>
                <c:pt idx="13">
                  <c:v>0.73096719637429608</c:v>
                </c:pt>
                <c:pt idx="14">
                  <c:v>0.70692567559687569</c:v>
                </c:pt>
                <c:pt idx="15">
                  <c:v>0.62145045553335732</c:v>
                </c:pt>
                <c:pt idx="16">
                  <c:v>0.60036827666970083</c:v>
                </c:pt>
                <c:pt idx="17">
                  <c:v>0.59839189583509067</c:v>
                </c:pt>
                <c:pt idx="18">
                  <c:v>0.59090400483886807</c:v>
                </c:pt>
                <c:pt idx="19">
                  <c:v>0.58946125233580604</c:v>
                </c:pt>
                <c:pt idx="20">
                  <c:v>0.5783580671172639</c:v>
                </c:pt>
                <c:pt idx="21">
                  <c:v>0.56990738019015652</c:v>
                </c:pt>
                <c:pt idx="22">
                  <c:v>0.56605973351136951</c:v>
                </c:pt>
                <c:pt idx="23">
                  <c:v>0.5839603966556749</c:v>
                </c:pt>
                <c:pt idx="24">
                  <c:v>0.60376356242565499</c:v>
                </c:pt>
                <c:pt idx="25">
                  <c:v>0.62067959020989061</c:v>
                </c:pt>
                <c:pt idx="26">
                  <c:v>0.66821521976343456</c:v>
                </c:pt>
                <c:pt idx="27">
                  <c:v>0.67444697030499867</c:v>
                </c:pt>
                <c:pt idx="28">
                  <c:v>0.70665136731699607</c:v>
                </c:pt>
                <c:pt idx="29">
                  <c:v>0.73051580593156817</c:v>
                </c:pt>
                <c:pt idx="30">
                  <c:v>0.71354527524318845</c:v>
                </c:pt>
                <c:pt idx="31">
                  <c:v>0.70379864572720008</c:v>
                </c:pt>
                <c:pt idx="32">
                  <c:v>0.70547158164308033</c:v>
                </c:pt>
                <c:pt idx="33">
                  <c:v>0.69371419810586299</c:v>
                </c:pt>
                <c:pt idx="34">
                  <c:v>0.69948479600480662</c:v>
                </c:pt>
                <c:pt idx="35">
                  <c:v>0.69089025929764991</c:v>
                </c:pt>
                <c:pt idx="36">
                  <c:v>0.67988718742811127</c:v>
                </c:pt>
                <c:pt idx="37">
                  <c:v>0.69090366995271602</c:v>
                </c:pt>
                <c:pt idx="38">
                  <c:v>0.70437294925592464</c:v>
                </c:pt>
                <c:pt idx="39">
                  <c:v>0.68931667358410553</c:v>
                </c:pt>
                <c:pt idx="40">
                  <c:v>0.69972536055693524</c:v>
                </c:pt>
                <c:pt idx="41">
                  <c:v>0.69983349186681654</c:v>
                </c:pt>
                <c:pt idx="42">
                  <c:v>0.68590745150584198</c:v>
                </c:pt>
                <c:pt idx="43">
                  <c:v>0.68387119952629449</c:v>
                </c:pt>
                <c:pt idx="44">
                  <c:v>0.69507722949606876</c:v>
                </c:pt>
                <c:pt idx="45">
                  <c:v>0.693612933816805</c:v>
                </c:pt>
                <c:pt idx="46">
                  <c:v>0.70449306905954479</c:v>
                </c:pt>
                <c:pt idx="47">
                  <c:v>0.72631030881364034</c:v>
                </c:pt>
                <c:pt idx="48">
                  <c:v>0.72501526071517375</c:v>
                </c:pt>
                <c:pt idx="49">
                  <c:v>0.67432847919748307</c:v>
                </c:pt>
                <c:pt idx="50">
                  <c:v>0.68790838407915034</c:v>
                </c:pt>
                <c:pt idx="51">
                  <c:v>0.68203128963582493</c:v>
                </c:pt>
                <c:pt idx="52">
                  <c:v>0.66116962514727495</c:v>
                </c:pt>
                <c:pt idx="53">
                  <c:v>0.66333804157702003</c:v>
                </c:pt>
                <c:pt idx="54">
                  <c:v>0.66361338898558875</c:v>
                </c:pt>
                <c:pt idx="55">
                  <c:v>0.67290513342467051</c:v>
                </c:pt>
                <c:pt idx="56">
                  <c:v>0.65920065484043111</c:v>
                </c:pt>
                <c:pt idx="57">
                  <c:v>0.64776779884195546</c:v>
                </c:pt>
                <c:pt idx="58">
                  <c:v>0.6438270291190139</c:v>
                </c:pt>
                <c:pt idx="59">
                  <c:v>0.6631636717402184</c:v>
                </c:pt>
                <c:pt idx="60">
                  <c:v>0.67463928171402532</c:v>
                </c:pt>
                <c:pt idx="61">
                  <c:v>0.68918204265516925</c:v>
                </c:pt>
                <c:pt idx="62">
                  <c:v>0.65899767215335026</c:v>
                </c:pt>
                <c:pt idx="63">
                  <c:v>0.69176614126378344</c:v>
                </c:pt>
                <c:pt idx="64">
                  <c:v>0.68330445865144884</c:v>
                </c:pt>
                <c:pt idx="65">
                  <c:v>0.67732767957684092</c:v>
                </c:pt>
                <c:pt idx="66">
                  <c:v>0.66859219511509771</c:v>
                </c:pt>
                <c:pt idx="67">
                  <c:v>0.68088870811866309</c:v>
                </c:pt>
                <c:pt idx="68">
                  <c:v>0.69240494364018712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B-4462-A86A-78F0BC277721}"/>
            </c:ext>
          </c:extLst>
        </c:ser>
        <c:ser>
          <c:idx val="1"/>
          <c:order val="1"/>
          <c:tx>
            <c:strRef>
              <c:f>FR!$A$7:$B$7</c:f>
              <c:strCache>
                <c:ptCount val="2"/>
                <c:pt idx="0">
                  <c:v>S1A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FR!$C$1:$BR$1</c:f>
              <c:strCach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strCache>
            </c:strRef>
          </c:cat>
          <c:val>
            <c:numRef>
              <c:f>FR!$C$7:$BS$7</c:f>
              <c:numCache>
                <c:formatCode>General</c:formatCode>
                <c:ptCount val="69"/>
                <c:pt idx="0">
                  <c:v>0.24097131261136309</c:v>
                </c:pt>
                <c:pt idx="1">
                  <c:v>0.21515154976720477</c:v>
                </c:pt>
                <c:pt idx="2">
                  <c:v>0.20696802619876978</c:v>
                </c:pt>
                <c:pt idx="3">
                  <c:v>0.18311993065441876</c:v>
                </c:pt>
                <c:pt idx="4">
                  <c:v>0.17362965403902839</c:v>
                </c:pt>
                <c:pt idx="5">
                  <c:v>0.1769508563285247</c:v>
                </c:pt>
                <c:pt idx="6">
                  <c:v>0.18228719707042013</c:v>
                </c:pt>
                <c:pt idx="7">
                  <c:v>0.186878122712516</c:v>
                </c:pt>
                <c:pt idx="8">
                  <c:v>0.16534164713501853</c:v>
                </c:pt>
                <c:pt idx="9">
                  <c:v>0.1686920110076589</c:v>
                </c:pt>
                <c:pt idx="10">
                  <c:v>0.16008666452370904</c:v>
                </c:pt>
                <c:pt idx="11">
                  <c:v>0.1493075003149279</c:v>
                </c:pt>
                <c:pt idx="12">
                  <c:v>0.14630187125407038</c:v>
                </c:pt>
                <c:pt idx="13">
                  <c:v>0.14405691144078331</c:v>
                </c:pt>
                <c:pt idx="14">
                  <c:v>0.12724007762943143</c:v>
                </c:pt>
                <c:pt idx="15">
                  <c:v>5.6914404009262808E-2</c:v>
                </c:pt>
                <c:pt idx="16">
                  <c:v>3.6490197818197637E-2</c:v>
                </c:pt>
                <c:pt idx="17">
                  <c:v>3.4501718245390757E-2</c:v>
                </c:pt>
                <c:pt idx="18">
                  <c:v>2.684732418755903E-2</c:v>
                </c:pt>
                <c:pt idx="19">
                  <c:v>2.5350145693882675E-2</c:v>
                </c:pt>
                <c:pt idx="20">
                  <c:v>1.3578167093435574E-2</c:v>
                </c:pt>
                <c:pt idx="21">
                  <c:v>4.3110452432595153E-3</c:v>
                </c:pt>
                <c:pt idx="22">
                  <c:v>-2.4077723320875114E-16</c:v>
                </c:pt>
                <c:pt idx="23">
                  <c:v>1.9573901658083506E-2</c:v>
                </c:pt>
                <c:pt idx="24">
                  <c:v>3.9875875691801219E-2</c:v>
                </c:pt>
                <c:pt idx="25">
                  <c:v>5.6192036051122385E-2</c:v>
                </c:pt>
                <c:pt idx="26">
                  <c:v>9.7619596672173556E-2</c:v>
                </c:pt>
                <c:pt idx="27">
                  <c:v>0.10261763783088979</c:v>
                </c:pt>
                <c:pt idx="28">
                  <c:v>0.12704159893384823</c:v>
                </c:pt>
                <c:pt idx="29">
                  <c:v>0.14375136389877763</c:v>
                </c:pt>
                <c:pt idx="30">
                  <c:v>0.13198348444396013</c:v>
                </c:pt>
                <c:pt idx="31">
                  <c:v>0.12496831062882344</c:v>
                </c:pt>
                <c:pt idx="32">
                  <c:v>0.12618619285891194</c:v>
                </c:pt>
                <c:pt idx="33">
                  <c:v>0.11750249872432826</c:v>
                </c:pt>
                <c:pt idx="34">
                  <c:v>0.12180098842420639</c:v>
                </c:pt>
                <c:pt idx="35">
                  <c:v>0.11537279314668936</c:v>
                </c:pt>
                <c:pt idx="36">
                  <c:v>0.10690594126168605</c:v>
                </c:pt>
                <c:pt idx="37">
                  <c:v>0.11538294808670403</c:v>
                </c:pt>
                <c:pt idx="38">
                  <c:v>0.12538705051282784</c:v>
                </c:pt>
                <c:pt idx="39">
                  <c:v>0.11417848473764665</c:v>
                </c:pt>
                <c:pt idx="40">
                  <c:v>0.12197864434213672</c:v>
                </c:pt>
                <c:pt idx="41">
                  <c:v>0.12205845907532717</c:v>
                </c:pt>
                <c:pt idx="42">
                  <c:v>0.11157218159791714</c:v>
                </c:pt>
                <c:pt idx="43">
                  <c:v>0.11000309965795632</c:v>
                </c:pt>
                <c:pt idx="44">
                  <c:v>0.11852425226762578</c:v>
                </c:pt>
                <c:pt idx="45">
                  <c:v>0.11742642888632146</c:v>
                </c:pt>
                <c:pt idx="46">
                  <c:v>0.12547454670625399</c:v>
                </c:pt>
                <c:pt idx="47">
                  <c:v>0.14088639802146527</c:v>
                </c:pt>
                <c:pt idx="48">
                  <c:v>0.13999746204795888</c:v>
                </c:pt>
                <c:pt idx="49">
                  <c:v>0.10252346613568973</c:v>
                </c:pt>
                <c:pt idx="50">
                  <c:v>0.11310499846285317</c:v>
                </c:pt>
                <c:pt idx="51">
                  <c:v>0.10857725609335175</c:v>
                </c:pt>
                <c:pt idx="52">
                  <c:v>9.1855352962762843E-2</c:v>
                </c:pt>
                <c:pt idx="53">
                  <c:v>9.3642452864775391E-2</c:v>
                </c:pt>
                <c:pt idx="54">
                  <c:v>9.3868544705131826E-2</c:v>
                </c:pt>
                <c:pt idx="55">
                  <c:v>0.10138965945385502</c:v>
                </c:pt>
                <c:pt idx="56">
                  <c:v>9.022244170680159E-2</c:v>
                </c:pt>
                <c:pt idx="57">
                  <c:v>8.0544752124922292E-2</c:v>
                </c:pt>
                <c:pt idx="58">
                  <c:v>7.7129313881780764E-2</c:v>
                </c:pt>
                <c:pt idx="59">
                  <c:v>9.3499178111637965E-2</c:v>
                </c:pt>
                <c:pt idx="60">
                  <c:v>0.10277040835067529</c:v>
                </c:pt>
                <c:pt idx="61">
                  <c:v>0.11407605028637974</c:v>
                </c:pt>
                <c:pt idx="62">
                  <c:v>9.0053548793832094E-2</c:v>
                </c:pt>
                <c:pt idx="63">
                  <c:v>0.11603520966368366</c:v>
                </c:pt>
                <c:pt idx="64">
                  <c:v>0.10956472049121828</c:v>
                </c:pt>
                <c:pt idx="65">
                  <c:v>0.10489696537133025</c:v>
                </c:pt>
                <c:pt idx="67">
                  <c:v>0.10768793068032877</c:v>
                </c:pt>
                <c:pt idx="68">
                  <c:v>0.11651726955778957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1B-4462-A86A-78F0BC277721}"/>
            </c:ext>
          </c:extLst>
        </c:ser>
        <c:ser>
          <c:idx val="2"/>
          <c:order val="2"/>
          <c:tx>
            <c:strRef>
              <c:f>FR!$A$8:$B$8</c:f>
              <c:strCache>
                <c:ptCount val="2"/>
                <c:pt idx="0">
                  <c:v>S1B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FR!$C$1:$BR$1</c:f>
              <c:strCach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strCache>
            </c:strRef>
          </c:cat>
          <c:val>
            <c:numRef>
              <c:f>FR!$C$8:$BS$8</c:f>
              <c:numCache>
                <c:formatCode>General</c:formatCode>
                <c:ptCount val="69"/>
                <c:pt idx="0">
                  <c:v>0.21907910977350523</c:v>
                </c:pt>
                <c:pt idx="1">
                  <c:v>0.18367648205853104</c:v>
                </c:pt>
                <c:pt idx="2">
                  <c:v>0.17333975672523072</c:v>
                </c:pt>
                <c:pt idx="3">
                  <c:v>0.14533553149531625</c:v>
                </c:pt>
                <c:pt idx="4">
                  <c:v>0.13499046868895551</c:v>
                </c:pt>
                <c:pt idx="5">
                  <c:v>0.1385624257972439</c:v>
                </c:pt>
                <c:pt idx="6">
                  <c:v>0.14441056944858793</c:v>
                </c:pt>
                <c:pt idx="7">
                  <c:v>0.14955238839047444</c:v>
                </c:pt>
                <c:pt idx="8">
                  <c:v>0.1262953904614782</c:v>
                </c:pt>
                <c:pt idx="9">
                  <c:v>0.12977337187261986</c:v>
                </c:pt>
                <c:pt idx="10">
                  <c:v>0.12093835605341748</c:v>
                </c:pt>
                <c:pt idx="11">
                  <c:v>0.11030999441679901</c:v>
                </c:pt>
                <c:pt idx="12">
                  <c:v>0.10742940682793661</c:v>
                </c:pt>
                <c:pt idx="13">
                  <c:v>0.10530068859066452</c:v>
                </c:pt>
                <c:pt idx="14">
                  <c:v>8.994909236994475E-2</c:v>
                </c:pt>
                <c:pt idx="15">
                  <c:v>3.5369306114297859E-2</c:v>
                </c:pt>
                <c:pt idx="16">
                  <c:v>2.1907383286528498E-2</c:v>
                </c:pt>
                <c:pt idx="17">
                  <c:v>2.0645374912257937E-2</c:v>
                </c:pt>
                <c:pt idx="18">
                  <c:v>1.5864018517086229E-2</c:v>
                </c:pt>
                <c:pt idx="19">
                  <c:v>1.4942755919828125E-2</c:v>
                </c:pt>
                <c:pt idx="20">
                  <c:v>7.852870973822132E-3</c:v>
                </c:pt>
                <c:pt idx="21">
                  <c:v>2.4567259173700322E-3</c:v>
                </c:pt>
                <c:pt idx="22">
                  <c:v>-1.7016501953689028E-7</c:v>
                </c:pt>
                <c:pt idx="23">
                  <c:v>1.143021126628283E-2</c:v>
                </c:pt>
                <c:pt idx="24">
                  <c:v>2.4075426500680036E-2</c:v>
                </c:pt>
                <c:pt idx="25">
                  <c:v>3.4877073809362731E-2</c:v>
                </c:pt>
                <c:pt idx="26">
                  <c:v>6.5230718978477556E-2</c:v>
                </c:pt>
                <c:pt idx="27">
                  <c:v>6.9209972992732502E-2</c:v>
                </c:pt>
                <c:pt idx="28">
                  <c:v>8.9773934151307147E-2</c:v>
                </c:pt>
                <c:pt idx="29">
                  <c:v>0.10501245541777976</c:v>
                </c:pt>
                <c:pt idx="30">
                  <c:v>9.4176005544607769E-2</c:v>
                </c:pt>
                <c:pt idx="31">
                  <c:v>8.7952342647919027E-2</c:v>
                </c:pt>
                <c:pt idx="32">
                  <c:v>8.9020587744454441E-2</c:v>
                </c:pt>
                <c:pt idx="33">
                  <c:v>8.1512967642276141E-2</c:v>
                </c:pt>
                <c:pt idx="34">
                  <c:v>8.519775487836137E-2</c:v>
                </c:pt>
                <c:pt idx="35">
                  <c:v>7.9709755244147668E-2</c:v>
                </c:pt>
                <c:pt idx="36">
                  <c:v>7.2683797190472438E-2</c:v>
                </c:pt>
                <c:pt idx="37">
                  <c:v>7.9718318552747663E-2</c:v>
                </c:pt>
                <c:pt idx="38">
                  <c:v>8.8319061374356425E-2</c:v>
                </c:pt>
                <c:pt idx="39">
                  <c:v>7.8704949736348243E-2</c:v>
                </c:pt>
                <c:pt idx="40">
                  <c:v>8.5351366203680085E-2</c:v>
                </c:pt>
                <c:pt idx="41">
                  <c:v>8.5420412925952094E-2</c:v>
                </c:pt>
                <c:pt idx="42">
                  <c:v>7.6528007551333904E-2</c:v>
                </c:pt>
                <c:pt idx="43">
                  <c:v>7.5227768748511864E-2</c:v>
                </c:pt>
                <c:pt idx="44">
                  <c:v>8.2383324710463682E-2</c:v>
                </c:pt>
                <c:pt idx="45">
                  <c:v>8.1448305822768602E-2</c:v>
                </c:pt>
                <c:pt idx="46">
                  <c:v>8.8395763291026386E-2</c:v>
                </c:pt>
                <c:pt idx="47">
                  <c:v>0.10232705567707516</c:v>
                </c:pt>
                <c:pt idx="48">
                  <c:v>0.10150010900934431</c:v>
                </c:pt>
                <c:pt idx="49">
                  <c:v>6.9134311072042612E-2</c:v>
                </c:pt>
                <c:pt idx="50">
                  <c:v>7.7805693318998198E-2</c:v>
                </c:pt>
                <c:pt idx="51">
                  <c:v>7.4052903232203704E-2</c:v>
                </c:pt>
                <c:pt idx="52">
                  <c:v>6.0731788786684386E-2</c:v>
                </c:pt>
                <c:pt idx="53">
                  <c:v>6.2116420556696438E-2</c:v>
                </c:pt>
                <c:pt idx="54">
                  <c:v>6.2292242305907013E-2</c:v>
                </c:pt>
                <c:pt idx="55">
                  <c:v>6.8225440548044455E-2</c:v>
                </c:pt>
                <c:pt idx="56">
                  <c:v>5.9474512368894616E-2</c:v>
                </c:pt>
                <c:pt idx="57">
                  <c:v>5.217411774897223E-2</c:v>
                </c:pt>
                <c:pt idx="58">
                  <c:v>4.965775839943163E-2</c:v>
                </c:pt>
                <c:pt idx="59">
                  <c:v>6.2005077545061099E-2</c:v>
                </c:pt>
                <c:pt idx="60">
                  <c:v>6.9332772508093762E-2</c:v>
                </c:pt>
                <c:pt idx="61">
                  <c:v>7.8618981811149791E-2</c:v>
                </c:pt>
                <c:pt idx="62">
                  <c:v>5.9344898760807535E-2</c:v>
                </c:pt>
                <c:pt idx="63">
                  <c:v>8.0269045415746157E-2</c:v>
                </c:pt>
                <c:pt idx="64">
                  <c:v>7.4865879117944928E-2</c:v>
                </c:pt>
                <c:pt idx="65">
                  <c:v>7.1049435894436297E-2</c:v>
                </c:pt>
                <c:pt idx="67">
                  <c:v>7.3323313358787709E-2</c:v>
                </c:pt>
                <c:pt idx="68">
                  <c:v>8.0676949567824424E-2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1B-4462-A86A-78F0BC277721}"/>
            </c:ext>
          </c:extLst>
        </c:ser>
        <c:ser>
          <c:idx val="3"/>
          <c:order val="3"/>
          <c:tx>
            <c:strRef>
              <c:f>FR!$A$12:$B$12</c:f>
              <c:strCache>
                <c:ptCount val="2"/>
                <c:pt idx="0">
                  <c:v>S2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FR!$C$1:$BR$1</c:f>
              <c:strCache>
                <c:ptCount val="66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</c:strCache>
            </c:strRef>
          </c:cat>
          <c:val>
            <c:numRef>
              <c:f>FR!$C$12:$BR$12</c:f>
              <c:numCache>
                <c:formatCode>General</c:formatCode>
                <c:ptCount val="68"/>
                <c:pt idx="0">
                  <c:v>-0.26315789473684215</c:v>
                </c:pt>
                <c:pt idx="1">
                  <c:v>-0.26829268292682928</c:v>
                </c:pt>
                <c:pt idx="2">
                  <c:v>-0.27335640138408301</c:v>
                </c:pt>
                <c:pt idx="3">
                  <c:v>-0.27335640138408301</c:v>
                </c:pt>
                <c:pt idx="4">
                  <c:v>-0.26829268292682928</c:v>
                </c:pt>
                <c:pt idx="5">
                  <c:v>-0.26056338028169013</c:v>
                </c:pt>
                <c:pt idx="6">
                  <c:v>-0.24999999999999989</c:v>
                </c:pt>
                <c:pt idx="7">
                  <c:v>-0.23636363636363633</c:v>
                </c:pt>
                <c:pt idx="8">
                  <c:v>-0.21933085501858729</c:v>
                </c:pt>
                <c:pt idx="9">
                  <c:v>-0.19847328244274809</c:v>
                </c:pt>
                <c:pt idx="10">
                  <c:v>-0.17647058823529405</c:v>
                </c:pt>
                <c:pt idx="11">
                  <c:v>-0.14979757085020251</c:v>
                </c:pt>
                <c:pt idx="12">
                  <c:v>-0.11764705882352933</c:v>
                </c:pt>
                <c:pt idx="13">
                  <c:v>-7.8947368421052544E-2</c:v>
                </c:pt>
                <c:pt idx="14">
                  <c:v>-3.669724770642202E-2</c:v>
                </c:pt>
                <c:pt idx="15">
                  <c:v>4.784688995215447E-3</c:v>
                </c:pt>
                <c:pt idx="16">
                  <c:v>4.4776119402985204E-2</c:v>
                </c:pt>
                <c:pt idx="17">
                  <c:v>8.2474226804123862E-2</c:v>
                </c:pt>
                <c:pt idx="18">
                  <c:v>0.11111111111111116</c:v>
                </c:pt>
                <c:pt idx="19">
                  <c:v>0.12299465240641716</c:v>
                </c:pt>
                <c:pt idx="20">
                  <c:v>0.13513513513513509</c:v>
                </c:pt>
                <c:pt idx="21">
                  <c:v>0.13513513513513509</c:v>
                </c:pt>
                <c:pt idx="22">
                  <c:v>0.12903225806451601</c:v>
                </c:pt>
                <c:pt idx="23">
                  <c:v>0.12903225806451601</c:v>
                </c:pt>
                <c:pt idx="24">
                  <c:v>0.12903225806451601</c:v>
                </c:pt>
                <c:pt idx="25">
                  <c:v>0.12903225806451601</c:v>
                </c:pt>
                <c:pt idx="26">
                  <c:v>0.13513513513513509</c:v>
                </c:pt>
                <c:pt idx="27">
                  <c:v>0.14754098360655732</c:v>
                </c:pt>
                <c:pt idx="28">
                  <c:v>0.16022099447513805</c:v>
                </c:pt>
                <c:pt idx="29">
                  <c:v>0.17318435754189943</c:v>
                </c:pt>
                <c:pt idx="30">
                  <c:v>0.18644067796610164</c:v>
                </c:pt>
                <c:pt idx="31">
                  <c:v>0.19999999999999996</c:v>
                </c:pt>
                <c:pt idx="32">
                  <c:v>0.2068965517241379</c:v>
                </c:pt>
                <c:pt idx="33">
                  <c:v>0.21387283236994237</c:v>
                </c:pt>
                <c:pt idx="34">
                  <c:v>0.21387283236994237</c:v>
                </c:pt>
                <c:pt idx="35">
                  <c:v>0.2068965517241379</c:v>
                </c:pt>
                <c:pt idx="36">
                  <c:v>0.19999999999999996</c:v>
                </c:pt>
                <c:pt idx="37">
                  <c:v>0.18644067796610164</c:v>
                </c:pt>
                <c:pt idx="38">
                  <c:v>0.1797752808988764</c:v>
                </c:pt>
                <c:pt idx="39">
                  <c:v>0.16022099447513805</c:v>
                </c:pt>
                <c:pt idx="40">
                  <c:v>0.11111111111111116</c:v>
                </c:pt>
                <c:pt idx="41">
                  <c:v>0.10526315789473695</c:v>
                </c:pt>
                <c:pt idx="42">
                  <c:v>0.11702127659574479</c:v>
                </c:pt>
                <c:pt idx="43">
                  <c:v>0.11111111111111116</c:v>
                </c:pt>
                <c:pt idx="44">
                  <c:v>9.375E-2</c:v>
                </c:pt>
                <c:pt idx="45">
                  <c:v>8.2474226804123862E-2</c:v>
                </c:pt>
                <c:pt idx="46">
                  <c:v>5.0000000000000044E-2</c:v>
                </c:pt>
                <c:pt idx="47">
                  <c:v>6.0606060606060552E-2</c:v>
                </c:pt>
                <c:pt idx="48">
                  <c:v>4.4776119402985204E-2</c:v>
                </c:pt>
                <c:pt idx="49">
                  <c:v>5.0000000000000044E-2</c:v>
                </c:pt>
                <c:pt idx="50">
                  <c:v>3.4482758620689724E-2</c:v>
                </c:pt>
                <c:pt idx="51">
                  <c:v>4.4776119402985204E-2</c:v>
                </c:pt>
                <c:pt idx="52">
                  <c:v>4.4776119402985204E-2</c:v>
                </c:pt>
                <c:pt idx="53">
                  <c:v>5.5276381909547867E-2</c:v>
                </c:pt>
                <c:pt idx="54">
                  <c:v>5.0000000000000044E-2</c:v>
                </c:pt>
                <c:pt idx="55">
                  <c:v>7.1428571428571397E-2</c:v>
                </c:pt>
                <c:pt idx="56">
                  <c:v>9.375E-2</c:v>
                </c:pt>
                <c:pt idx="57">
                  <c:v>0.11111111111111116</c:v>
                </c:pt>
                <c:pt idx="58">
                  <c:v>0.12299465240641716</c:v>
                </c:pt>
                <c:pt idx="59">
                  <c:v>0.12903225806451601</c:v>
                </c:pt>
                <c:pt idx="60">
                  <c:v>0.15384615384615397</c:v>
                </c:pt>
                <c:pt idx="61">
                  <c:v>0.14754098360655732</c:v>
                </c:pt>
                <c:pt idx="62">
                  <c:v>0.1797752808988764</c:v>
                </c:pt>
                <c:pt idx="63">
                  <c:v>0.26506024096385561</c:v>
                </c:pt>
                <c:pt idx="64">
                  <c:v>0.30434782608695654</c:v>
                </c:pt>
                <c:pt idx="65">
                  <c:v>0.13141226425787891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1B-4462-A86A-78F0BC277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0121424"/>
        <c:axId val="1810121904"/>
      </c:lineChart>
      <c:catAx>
        <c:axId val="181012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10121904"/>
        <c:crosses val="autoZero"/>
        <c:auto val="1"/>
        <c:lblAlgn val="ctr"/>
        <c:lblOffset val="100"/>
        <c:noMultiLvlLbl val="0"/>
      </c:catAx>
      <c:valAx>
        <c:axId val="181012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1012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JA!$A$5:$B$5</c:f>
              <c:strCache>
                <c:ptCount val="2"/>
                <c:pt idx="0">
                  <c:v>C/L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JA!$C$1:$BR$1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JA!$C$5:$BR$5</c:f>
              <c:numCache>
                <c:formatCode>General</c:formatCode>
                <c:ptCount val="68"/>
                <c:pt idx="0">
                  <c:v>1.550886972102109</c:v>
                </c:pt>
                <c:pt idx="1">
                  <c:v>1.6198466853545015</c:v>
                </c:pt>
                <c:pt idx="2">
                  <c:v>1.4700359844903412</c:v>
                </c:pt>
                <c:pt idx="3">
                  <c:v>1.4483113006248969</c:v>
                </c:pt>
                <c:pt idx="4">
                  <c:v>1.4523377917321514</c:v>
                </c:pt>
                <c:pt idx="5">
                  <c:v>1.3451438668693532</c:v>
                </c:pt>
                <c:pt idx="6">
                  <c:v>1.3591860418326067</c:v>
                </c:pt>
                <c:pt idx="7">
                  <c:v>1.4333554044507235</c:v>
                </c:pt>
                <c:pt idx="8">
                  <c:v>1.4675199134736754</c:v>
                </c:pt>
                <c:pt idx="9">
                  <c:v>1.4690816398192488</c:v>
                </c:pt>
                <c:pt idx="10">
                  <c:v>1.4177345437893318</c:v>
                </c:pt>
                <c:pt idx="11">
                  <c:v>1.2183526900130977</c:v>
                </c:pt>
                <c:pt idx="12">
                  <c:v>1.1998794640023658</c:v>
                </c:pt>
                <c:pt idx="13">
                  <c:v>1.145390094512124</c:v>
                </c:pt>
                <c:pt idx="14">
                  <c:v>0.99224586647530211</c:v>
                </c:pt>
                <c:pt idx="15">
                  <c:v>0.87483431969754033</c:v>
                </c:pt>
                <c:pt idx="16">
                  <c:v>0.87260075225124067</c:v>
                </c:pt>
                <c:pt idx="17">
                  <c:v>0.84916994466028606</c:v>
                </c:pt>
                <c:pt idx="18">
                  <c:v>0.89232207202243508</c:v>
                </c:pt>
                <c:pt idx="19">
                  <c:v>0.89238750666773659</c:v>
                </c:pt>
                <c:pt idx="20">
                  <c:v>0.89116591149995161</c:v>
                </c:pt>
                <c:pt idx="21">
                  <c:v>0.87568403970470121</c:v>
                </c:pt>
                <c:pt idx="22">
                  <c:v>0.8634695926494107</c:v>
                </c:pt>
                <c:pt idx="23">
                  <c:v>0.84464861580496953</c:v>
                </c:pt>
                <c:pt idx="24">
                  <c:v>0.85033528318845153</c:v>
                </c:pt>
                <c:pt idx="25">
                  <c:v>0.90020335897469805</c:v>
                </c:pt>
                <c:pt idx="26">
                  <c:v>0.9117728141036191</c:v>
                </c:pt>
                <c:pt idx="27">
                  <c:v>0.90675196091975252</c:v>
                </c:pt>
                <c:pt idx="28">
                  <c:v>0.93714672130779553</c:v>
                </c:pt>
                <c:pt idx="29">
                  <c:v>0.95259141082488885</c:v>
                </c:pt>
                <c:pt idx="30">
                  <c:v>0.94299355337745472</c:v>
                </c:pt>
                <c:pt idx="31">
                  <c:v>0.91882929238538869</c:v>
                </c:pt>
                <c:pt idx="32">
                  <c:v>0.88885055799058799</c:v>
                </c:pt>
                <c:pt idx="33">
                  <c:v>0.86382301734173672</c:v>
                </c:pt>
                <c:pt idx="34">
                  <c:v>0.84236537000813094</c:v>
                </c:pt>
                <c:pt idx="35">
                  <c:v>0.84870619767711197</c:v>
                </c:pt>
                <c:pt idx="36">
                  <c:v>0.86493537885642313</c:v>
                </c:pt>
                <c:pt idx="37">
                  <c:v>0.83359396338449865</c:v>
                </c:pt>
                <c:pt idx="38">
                  <c:v>0.82730625020496362</c:v>
                </c:pt>
                <c:pt idx="39">
                  <c:v>0.8311651973580314</c:v>
                </c:pt>
                <c:pt idx="40">
                  <c:v>0.85831331250252541</c:v>
                </c:pt>
                <c:pt idx="41">
                  <c:v>0.86648453917742418</c:v>
                </c:pt>
                <c:pt idx="42">
                  <c:v>0.90587420072060965</c:v>
                </c:pt>
                <c:pt idx="43">
                  <c:v>0.92493392284634746</c:v>
                </c:pt>
                <c:pt idx="44">
                  <c:v>0.936619509121694</c:v>
                </c:pt>
                <c:pt idx="45">
                  <c:v>0.91127978024382794</c:v>
                </c:pt>
                <c:pt idx="46">
                  <c:v>0.88730537742885596</c:v>
                </c:pt>
                <c:pt idx="47">
                  <c:v>0.89360398311947498</c:v>
                </c:pt>
                <c:pt idx="48">
                  <c:v>0.85170401853699762</c:v>
                </c:pt>
                <c:pt idx="49">
                  <c:v>0.82494167403215168</c:v>
                </c:pt>
                <c:pt idx="50">
                  <c:v>0.88412968902612932</c:v>
                </c:pt>
                <c:pt idx="51">
                  <c:v>0.84938358506923728</c:v>
                </c:pt>
                <c:pt idx="52">
                  <c:v>0.85877093968091645</c:v>
                </c:pt>
                <c:pt idx="53">
                  <c:v>0.87816293782713495</c:v>
                </c:pt>
                <c:pt idx="54">
                  <c:v>0.8689893088015912</c:v>
                </c:pt>
                <c:pt idx="55">
                  <c:v>0.90579524607790496</c:v>
                </c:pt>
                <c:pt idx="56">
                  <c:v>0.87968355183361413</c:v>
                </c:pt>
                <c:pt idx="57">
                  <c:v>0.87709243132707471</c:v>
                </c:pt>
                <c:pt idx="58">
                  <c:v>0.8264190163894789</c:v>
                </c:pt>
                <c:pt idx="59">
                  <c:v>0.79390664631224983</c:v>
                </c:pt>
                <c:pt idx="60">
                  <c:v>0.74842641100187579</c:v>
                </c:pt>
                <c:pt idx="61">
                  <c:v>0.75331035658308854</c:v>
                </c:pt>
                <c:pt idx="62">
                  <c:v>0.74030313580825602</c:v>
                </c:pt>
                <c:pt idx="63">
                  <c:v>0.81087306796763114</c:v>
                </c:pt>
                <c:pt idx="64">
                  <c:v>0.80074768062318535</c:v>
                </c:pt>
                <c:pt idx="65">
                  <c:v>0.81345427495623535</c:v>
                </c:pt>
                <c:pt idx="66">
                  <c:v>0.81721370887368694</c:v>
                </c:pt>
                <c:pt idx="67">
                  <c:v>0.81995593284690482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9-4696-93AE-CB730F2AEB35}"/>
            </c:ext>
          </c:extLst>
        </c:ser>
        <c:ser>
          <c:idx val="1"/>
          <c:order val="1"/>
          <c:tx>
            <c:strRef>
              <c:f>JA!$A$6:$B$6</c:f>
              <c:strCache>
                <c:ptCount val="2"/>
                <c:pt idx="0">
                  <c:v>S1A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JA!$C$1:$BR$1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JA!$C$6:$BR$6</c:f>
              <c:numCache>
                <c:formatCode>General</c:formatCode>
                <c:ptCount val="68"/>
                <c:pt idx="0">
                  <c:v>0.30032597023193053</c:v>
                </c:pt>
                <c:pt idx="1">
                  <c:v>0.31200283024818704</c:v>
                </c:pt>
                <c:pt idx="2">
                  <c:v>0.285240394065717</c:v>
                </c:pt>
                <c:pt idx="3">
                  <c:v>0.28089980905350082</c:v>
                </c:pt>
                <c:pt idx="4">
                  <c:v>0.28171410424974225</c:v>
                </c:pt>
                <c:pt idx="5">
                  <c:v>0.25837315658980214</c:v>
                </c:pt>
                <c:pt idx="6">
                  <c:v>0.26164032427192147</c:v>
                </c:pt>
                <c:pt idx="7">
                  <c:v>0.27783515596716574</c:v>
                </c:pt>
                <c:pt idx="8">
                  <c:v>0.28474426392454494</c:v>
                </c:pt>
                <c:pt idx="9">
                  <c:v>0.2850524121625484</c:v>
                </c:pt>
                <c:pt idx="10">
                  <c:v>0.27456520805150475</c:v>
                </c:pt>
                <c:pt idx="11">
                  <c:v>0.22546284782779899</c:v>
                </c:pt>
                <c:pt idx="12">
                  <c:v>0.22008737361310401</c:v>
                </c:pt>
                <c:pt idx="13">
                  <c:v>0.20322163266297871</c:v>
                </c:pt>
                <c:pt idx="14">
                  <c:v>0.14590078581960989</c:v>
                </c:pt>
                <c:pt idx="15">
                  <c:v>8.8363365655038814E-2</c:v>
                </c:pt>
                <c:pt idx="16">
                  <c:v>8.7118729643570814E-2</c:v>
                </c:pt>
                <c:pt idx="17">
                  <c:v>7.3667507454699396E-2</c:v>
                </c:pt>
                <c:pt idx="18">
                  <c:v>9.7892890187850162E-2</c:v>
                </c:pt>
                <c:pt idx="19">
                  <c:v>9.7927845832974883E-2</c:v>
                </c:pt>
                <c:pt idx="20">
                  <c:v>9.7274414515909041E-2</c:v>
                </c:pt>
                <c:pt idx="21">
                  <c:v>8.8835197538018912E-2</c:v>
                </c:pt>
                <c:pt idx="22">
                  <c:v>8.1963500324917116E-2</c:v>
                </c:pt>
                <c:pt idx="23">
                  <c:v>7.0985993302437531E-2</c:v>
                </c:pt>
                <c:pt idx="24">
                  <c:v>7.4354025531689683E-2</c:v>
                </c:pt>
                <c:pt idx="25">
                  <c:v>0.10206657416134209</c:v>
                </c:pt>
                <c:pt idx="26">
                  <c:v>0.10806269427892221</c:v>
                </c:pt>
                <c:pt idx="27">
                  <c:v>0.10547932157704593</c:v>
                </c:pt>
                <c:pt idx="28">
                  <c:v>0.12069485970823354</c:v>
                </c:pt>
                <c:pt idx="29">
                  <c:v>0.1280543818625223</c:v>
                </c:pt>
                <c:pt idx="30">
                  <c:v>0.12350928025545355</c:v>
                </c:pt>
                <c:pt idx="31">
                  <c:v>0.11164573071424651</c:v>
                </c:pt>
                <c:pt idx="32">
                  <c:v>9.6031003588065308E-2</c:v>
                </c:pt>
                <c:pt idx="33">
                  <c:v>8.2165062833339492E-2</c:v>
                </c:pt>
                <c:pt idx="34">
                  <c:v>6.9620904909687101E-2</c:v>
                </c:pt>
                <c:pt idx="35">
                  <c:v>7.339378287625363E-2</c:v>
                </c:pt>
                <c:pt idx="36">
                  <c:v>8.2798381381346667E-2</c:v>
                </c:pt>
                <c:pt idx="37">
                  <c:v>6.4307182472768606E-2</c:v>
                </c:pt>
                <c:pt idx="38">
                  <c:v>6.0428747247123923E-2</c:v>
                </c:pt>
                <c:pt idx="39">
                  <c:v>6.2816008020183736E-2</c:v>
                </c:pt>
                <c:pt idx="40">
                  <c:v>7.9003932518917963E-2</c:v>
                </c:pt>
                <c:pt idx="41">
                  <c:v>8.3677680365608131E-2</c:v>
                </c:pt>
                <c:pt idx="42">
                  <c:v>0.10502474801235158</c:v>
                </c:pt>
                <c:pt idx="43">
                  <c:v>0.11470134495673411</c:v>
                </c:pt>
                <c:pt idx="44">
                  <c:v>0.12043935474744673</c:v>
                </c:pt>
                <c:pt idx="45">
                  <c:v>0.10781027468756937</c:v>
                </c:pt>
                <c:pt idx="46">
                  <c:v>9.5197587155088415E-2</c:v>
                </c:pt>
                <c:pt idx="47">
                  <c:v>9.8576763824223687E-2</c:v>
                </c:pt>
                <c:pt idx="48">
                  <c:v>7.5157968560186181E-2</c:v>
                </c:pt>
                <c:pt idx="49">
                  <c:v>5.8954913670828085E-2</c:v>
                </c:pt>
                <c:pt idx="50">
                  <c:v>9.347558582973492E-2</c:v>
                </c:pt>
                <c:pt idx="51">
                  <c:v>7.3793507183035886E-2</c:v>
                </c:pt>
                <c:pt idx="52">
                  <c:v>7.9268035502345763E-2</c:v>
                </c:pt>
                <c:pt idx="53">
                  <c:v>9.0206460754467296E-2</c:v>
                </c:pt>
                <c:pt idx="54">
                  <c:v>8.5092748081476419E-2</c:v>
                </c:pt>
                <c:pt idx="55">
                  <c:v>0.10498381587425765</c:v>
                </c:pt>
                <c:pt idx="56">
                  <c:v>9.1043801253574475E-2</c:v>
                </c:pt>
                <c:pt idx="57">
                  <c:v>8.9615234750504216E-2</c:v>
                </c:pt>
                <c:pt idx="58">
                  <c:v>5.9876725528616226E-2</c:v>
                </c:pt>
                <c:pt idx="59">
                  <c:v>3.8797066765207354E-2</c:v>
                </c:pt>
                <c:pt idx="60">
                  <c:v>6.2367330963543442E-3</c:v>
                </c:pt>
                <c:pt idx="61">
                  <c:v>9.9216903940213767E-3</c:v>
                </c:pt>
                <c:pt idx="62">
                  <c:v>0</c:v>
                </c:pt>
                <c:pt idx="63">
                  <c:v>5.0008280402023313E-2</c:v>
                </c:pt>
                <c:pt idx="64">
                  <c:v>4.3374703522508093E-2</c:v>
                </c:pt>
                <c:pt idx="65">
                  <c:v>5.1672924887949175E-2</c:v>
                </c:pt>
                <c:pt idx="66">
                  <c:v>5.4078607628181674E-2</c:v>
                </c:pt>
                <c:pt idx="67">
                  <c:v>5.5819458035856286E-2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49-4696-93AE-CB730F2AEB35}"/>
            </c:ext>
          </c:extLst>
        </c:ser>
        <c:ser>
          <c:idx val="2"/>
          <c:order val="2"/>
          <c:tx>
            <c:strRef>
              <c:f>JA!$A$7:$B$7</c:f>
              <c:strCache>
                <c:ptCount val="2"/>
                <c:pt idx="0">
                  <c:v>S1B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JA!$C$1:$BR$1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JA!$C$7:$BR$7</c:f>
              <c:numCache>
                <c:formatCode>General</c:formatCode>
                <c:ptCount val="68"/>
                <c:pt idx="0">
                  <c:v>0.46577163461662685</c:v>
                </c:pt>
                <c:pt idx="1">
                  <c:v>0.50539675039874898</c:v>
                </c:pt>
                <c:pt idx="2">
                  <c:v>0.41931364350680916</c:v>
                </c:pt>
                <c:pt idx="3">
                  <c:v>0.40683036779556092</c:v>
                </c:pt>
                <c:pt idx="4">
                  <c:v>0.40914404006587174</c:v>
                </c:pt>
                <c:pt idx="5">
                  <c:v>0.34754906695044741</c:v>
                </c:pt>
                <c:pt idx="6">
                  <c:v>0.35561787673095263</c:v>
                </c:pt>
                <c:pt idx="7">
                  <c:v>0.39823652235194668</c:v>
                </c:pt>
                <c:pt idx="8">
                  <c:v>0.41786787755667354</c:v>
                </c:pt>
                <c:pt idx="9">
                  <c:v>0.41876526509418899</c:v>
                </c:pt>
                <c:pt idx="10">
                  <c:v>0.38926057997732305</c:v>
                </c:pt>
                <c:pt idx="11">
                  <c:v>0.2746932671490126</c:v>
                </c:pt>
                <c:pt idx="12">
                  <c:v>0.26407831988457969</c:v>
                </c:pt>
                <c:pt idx="13">
                  <c:v>0.23276804504275733</c:v>
                </c:pt>
                <c:pt idx="14">
                  <c:v>0.14476945164500626</c:v>
                </c:pt>
                <c:pt idx="15">
                  <c:v>7.7303304879010881E-2</c:v>
                </c:pt>
                <c:pt idx="16">
                  <c:v>7.6019869022152353E-2</c:v>
                </c:pt>
                <c:pt idx="17">
                  <c:v>6.2556233228568292E-2</c:v>
                </c:pt>
                <c:pt idx="18">
                  <c:v>8.7351986608687163E-2</c:v>
                </c:pt>
                <c:pt idx="19">
                  <c:v>8.7389586176230952E-2</c:v>
                </c:pt>
                <c:pt idx="20">
                  <c:v>8.668764227769421E-2</c:v>
                </c:pt>
                <c:pt idx="21">
                  <c:v>7.7791564648057532E-2</c:v>
                </c:pt>
                <c:pt idx="22">
                  <c:v>7.0772990237676026E-2</c:v>
                </c:pt>
                <c:pt idx="23">
                  <c:v>5.9958220984444706E-2</c:v>
                </c:pt>
                <c:pt idx="24">
                  <c:v>6.3225851356690704E-2</c:v>
                </c:pt>
                <c:pt idx="25">
                  <c:v>9.1880672899080265E-2</c:v>
                </c:pt>
                <c:pt idx="26">
                  <c:v>9.8528626862311952E-2</c:v>
                </c:pt>
                <c:pt idx="27">
                  <c:v>9.5643581676471551E-2</c:v>
                </c:pt>
                <c:pt idx="28">
                  <c:v>0.11310879205427543</c:v>
                </c:pt>
                <c:pt idx="29">
                  <c:v>0.12198350428072918</c:v>
                </c:pt>
                <c:pt idx="30">
                  <c:v>0.11646845506318206</c:v>
                </c:pt>
                <c:pt idx="31">
                  <c:v>0.10258336775002076</c:v>
                </c:pt>
                <c:pt idx="32">
                  <c:v>8.5357211123647997E-2</c:v>
                </c:pt>
                <c:pt idx="33">
                  <c:v>7.0976072496768711E-2</c:v>
                </c:pt>
                <c:pt idx="34">
                  <c:v>5.864623932454948E-2</c:v>
                </c:pt>
                <c:pt idx="35">
                  <c:v>6.2289758398044758E-2</c:v>
                </c:pt>
                <c:pt idx="36">
                  <c:v>7.1615249368773698E-2</c:v>
                </c:pt>
                <c:pt idx="37">
                  <c:v>5.3606079111565348E-2</c:v>
                </c:pt>
                <c:pt idx="38">
                  <c:v>4.9993080289601609E-2</c:v>
                </c:pt>
                <c:pt idx="39">
                  <c:v>5.2210479703339696E-2</c:v>
                </c:pt>
                <c:pt idx="40">
                  <c:v>6.781012702103846E-2</c:v>
                </c:pt>
                <c:pt idx="41">
                  <c:v>7.2505416311029761E-2</c:v>
                </c:pt>
                <c:pt idx="42">
                  <c:v>9.5139209661572424E-2</c:v>
                </c:pt>
                <c:pt idx="43">
                  <c:v>0.1060911649465842</c:v>
                </c:pt>
                <c:pt idx="44">
                  <c:v>0.11280584932248712</c:v>
                </c:pt>
                <c:pt idx="45">
                  <c:v>9.8245323425314945E-2</c:v>
                </c:pt>
                <c:pt idx="46">
                  <c:v>8.4469331000962128E-2</c:v>
                </c:pt>
                <c:pt idx="47">
                  <c:v>8.8088588796354048E-2</c:v>
                </c:pt>
                <c:pt idx="48">
                  <c:v>6.4012343847787895E-2</c:v>
                </c:pt>
                <c:pt idx="49">
                  <c:v>4.8634365176033909E-2</c:v>
                </c:pt>
                <c:pt idx="50">
                  <c:v>8.2644540631178792E-2</c:v>
                </c:pt>
                <c:pt idx="51">
                  <c:v>6.2678993685959528E-2</c:v>
                </c:pt>
                <c:pt idx="52">
                  <c:v>6.807308533500972E-2</c:v>
                </c:pt>
                <c:pt idx="53">
                  <c:v>7.9215970587131146E-2</c:v>
                </c:pt>
                <c:pt idx="54">
                  <c:v>7.3944688339350112E-2</c:v>
                </c:pt>
                <c:pt idx="55">
                  <c:v>9.5093841334020671E-2</c:v>
                </c:pt>
                <c:pt idx="56">
                  <c:v>8.0089734459178052E-2</c:v>
                </c:pt>
                <c:pt idx="57">
                  <c:v>7.8600844131266293E-2</c:v>
                </c:pt>
                <c:pt idx="58">
                  <c:v>4.948326461598182E-2</c:v>
                </c:pt>
                <c:pt idx="59">
                  <c:v>3.0801249162318214E-2</c:v>
                </c:pt>
                <c:pt idx="60">
                  <c:v>4.6677357676810976E-3</c:v>
                </c:pt>
                <c:pt idx="61">
                  <c:v>7.4741121286272466E-3</c:v>
                </c:pt>
                <c:pt idx="62">
                  <c:v>0</c:v>
                </c:pt>
                <c:pt idx="63">
                  <c:v>4.0550367753374207E-2</c:v>
                </c:pt>
                <c:pt idx="64">
                  <c:v>3.4732193243366669E-2</c:v>
                </c:pt>
                <c:pt idx="65">
                  <c:v>4.2033561649594708E-2</c:v>
                </c:pt>
                <c:pt idx="66">
                  <c:v>4.4193779510551208E-2</c:v>
                </c:pt>
                <c:pt idx="67">
                  <c:v>4.5769495784799198E-2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49-4696-93AE-CB730F2AEB35}"/>
            </c:ext>
          </c:extLst>
        </c:ser>
        <c:ser>
          <c:idx val="3"/>
          <c:order val="3"/>
          <c:tx>
            <c:strRef>
              <c:f>JA!$A$8:$B$8</c:f>
              <c:strCache>
                <c:ptCount val="2"/>
                <c:pt idx="0">
                  <c:v>S2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JA!$C$1:$BR$1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JA!$C$8:$BR$8</c:f>
              <c:numCache>
                <c:formatCode>General</c:formatCode>
                <c:ptCount val="68"/>
                <c:pt idx="0">
                  <c:v>5.0000000000000044E-2</c:v>
                </c:pt>
                <c:pt idx="1">
                  <c:v>7.1428571428571397E-2</c:v>
                </c:pt>
                <c:pt idx="2">
                  <c:v>6.0606060606060552E-2</c:v>
                </c:pt>
                <c:pt idx="3">
                  <c:v>5.0000000000000044E-2</c:v>
                </c:pt>
                <c:pt idx="4">
                  <c:v>2.4390243902439046E-2</c:v>
                </c:pt>
                <c:pt idx="5">
                  <c:v>-1.8691588785046731E-2</c:v>
                </c:pt>
                <c:pt idx="6">
                  <c:v>0.32911392405063289</c:v>
                </c:pt>
                <c:pt idx="7">
                  <c:v>-5.8295964125560484E-2</c:v>
                </c:pt>
                <c:pt idx="8">
                  <c:v>-1.4084507042253391E-2</c:v>
                </c:pt>
                <c:pt idx="9">
                  <c:v>-1.4084507042253391E-2</c:v>
                </c:pt>
                <c:pt idx="10">
                  <c:v>-1.4084507042253391E-2</c:v>
                </c:pt>
                <c:pt idx="11">
                  <c:v>-2.777777777777779E-2</c:v>
                </c:pt>
                <c:pt idx="12">
                  <c:v>-1.8691588785046731E-2</c:v>
                </c:pt>
                <c:pt idx="13">
                  <c:v>-1.8691588785046731E-2</c:v>
                </c:pt>
                <c:pt idx="14">
                  <c:v>2.4390243902439046E-2</c:v>
                </c:pt>
                <c:pt idx="15">
                  <c:v>9.9476439790576077E-2</c:v>
                </c:pt>
                <c:pt idx="16">
                  <c:v>0.13513513513513509</c:v>
                </c:pt>
                <c:pt idx="17">
                  <c:v>0.16666666666666674</c:v>
                </c:pt>
                <c:pt idx="18">
                  <c:v>0.17318435754189943</c:v>
                </c:pt>
                <c:pt idx="19">
                  <c:v>0.18644067796610164</c:v>
                </c:pt>
                <c:pt idx="20">
                  <c:v>0.19999999999999996</c:v>
                </c:pt>
                <c:pt idx="21">
                  <c:v>0.2068965517241379</c:v>
                </c:pt>
                <c:pt idx="22">
                  <c:v>0.18644067796610164</c:v>
                </c:pt>
                <c:pt idx="23">
                  <c:v>0.16666666666666674</c:v>
                </c:pt>
                <c:pt idx="24">
                  <c:v>0.16022099447513805</c:v>
                </c:pt>
                <c:pt idx="25">
                  <c:v>0.19318181818181812</c:v>
                </c:pt>
                <c:pt idx="26">
                  <c:v>0.22093023255813971</c:v>
                </c:pt>
                <c:pt idx="27">
                  <c:v>0.24260355029585812</c:v>
                </c:pt>
                <c:pt idx="28">
                  <c:v>0.26506024096385561</c:v>
                </c:pt>
                <c:pt idx="29">
                  <c:v>0.33757961783439483</c:v>
                </c:pt>
                <c:pt idx="30">
                  <c:v>0.36363636363636376</c:v>
                </c:pt>
                <c:pt idx="31">
                  <c:v>0.37254901960784315</c:v>
                </c:pt>
                <c:pt idx="32">
                  <c:v>0.40000000000000013</c:v>
                </c:pt>
                <c:pt idx="33">
                  <c:v>0.43835616438356184</c:v>
                </c:pt>
                <c:pt idx="34">
                  <c:v>0.40000000000000013</c:v>
                </c:pt>
                <c:pt idx="35">
                  <c:v>0.47887323943661975</c:v>
                </c:pt>
                <c:pt idx="36">
                  <c:v>0.46853146853146876</c:v>
                </c:pt>
                <c:pt idx="37">
                  <c:v>0.51079136690647498</c:v>
                </c:pt>
                <c:pt idx="38">
                  <c:v>0.52173913043478271</c:v>
                </c:pt>
                <c:pt idx="39">
                  <c:v>0.56716417910447769</c:v>
                </c:pt>
                <c:pt idx="40">
                  <c:v>0.54411764705882359</c:v>
                </c:pt>
                <c:pt idx="41">
                  <c:v>0.57894736842105265</c:v>
                </c:pt>
                <c:pt idx="42">
                  <c:v>0.59090909090909083</c:v>
                </c:pt>
                <c:pt idx="43">
                  <c:v>0.62790697674418605</c:v>
                </c:pt>
                <c:pt idx="44">
                  <c:v>0.62790697674418605</c:v>
                </c:pt>
                <c:pt idx="45">
                  <c:v>0.66666666666666674</c:v>
                </c:pt>
                <c:pt idx="46">
                  <c:v>0.59090909090909083</c:v>
                </c:pt>
                <c:pt idx="47">
                  <c:v>0.56716417910447769</c:v>
                </c:pt>
                <c:pt idx="48">
                  <c:v>0.53284671532846706</c:v>
                </c:pt>
                <c:pt idx="49">
                  <c:v>0.53284671532846706</c:v>
                </c:pt>
                <c:pt idx="50">
                  <c:v>0.51079136690647498</c:v>
                </c:pt>
                <c:pt idx="51">
                  <c:v>0.51079136690647498</c:v>
                </c:pt>
                <c:pt idx="52">
                  <c:v>0.48936170212765973</c:v>
                </c:pt>
                <c:pt idx="53">
                  <c:v>0.46853146853146876</c:v>
                </c:pt>
                <c:pt idx="54">
                  <c:v>0.47887323943661975</c:v>
                </c:pt>
                <c:pt idx="55">
                  <c:v>0.44827586206896552</c:v>
                </c:pt>
                <c:pt idx="56">
                  <c:v>0.45833333333333348</c:v>
                </c:pt>
                <c:pt idx="57">
                  <c:v>0.46853146853146876</c:v>
                </c:pt>
                <c:pt idx="58">
                  <c:v>0.47887323943661975</c:v>
                </c:pt>
                <c:pt idx="59">
                  <c:v>0.54411764705882359</c:v>
                </c:pt>
                <c:pt idx="60">
                  <c:v>0.57894736842105265</c:v>
                </c:pt>
                <c:pt idx="61">
                  <c:v>0.61538461538461542</c:v>
                </c:pt>
                <c:pt idx="62">
                  <c:v>0.66666666666666674</c:v>
                </c:pt>
                <c:pt idx="63">
                  <c:v>0.75000000000000022</c:v>
                </c:pt>
                <c:pt idx="64">
                  <c:v>0.82608695652173925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49-4696-93AE-CB730F2AE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0124304"/>
        <c:axId val="1814390784"/>
      </c:lineChart>
      <c:catAx>
        <c:axId val="181012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14390784"/>
        <c:crosses val="autoZero"/>
        <c:auto val="1"/>
        <c:lblAlgn val="ctr"/>
        <c:lblOffset val="100"/>
        <c:noMultiLvlLbl val="0"/>
      </c:catAx>
      <c:valAx>
        <c:axId val="181439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10124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KR!$A$5:$B$5</c:f>
              <c:strCache>
                <c:ptCount val="2"/>
                <c:pt idx="0">
                  <c:v>C/L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KR!$C$1:$BR$1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KR!$C$5:$BR$5</c:f>
              <c:numCache>
                <c:formatCode>General</c:formatCode>
                <c:ptCount val="68"/>
                <c:pt idx="10">
                  <c:v>1.7263874646461363</c:v>
                </c:pt>
                <c:pt idx="11">
                  <c:v>1.7208900042124762</c:v>
                </c:pt>
                <c:pt idx="12">
                  <c:v>1.804196765233085</c:v>
                </c:pt>
                <c:pt idx="13">
                  <c:v>1.7768827836559864</c:v>
                </c:pt>
                <c:pt idx="14">
                  <c:v>1.898513902486191</c:v>
                </c:pt>
                <c:pt idx="15">
                  <c:v>1.820864731050766</c:v>
                </c:pt>
                <c:pt idx="16">
                  <c:v>1.7060790717961283</c:v>
                </c:pt>
                <c:pt idx="17">
                  <c:v>1.5634831971660899</c:v>
                </c:pt>
                <c:pt idx="18">
                  <c:v>1.4186782504348643</c:v>
                </c:pt>
                <c:pt idx="19">
                  <c:v>1.3259928967656778</c:v>
                </c:pt>
                <c:pt idx="20">
                  <c:v>1.2517381656500677</c:v>
                </c:pt>
                <c:pt idx="21">
                  <c:v>1.2804624566168095</c:v>
                </c:pt>
                <c:pt idx="22">
                  <c:v>1.2583963801975262</c:v>
                </c:pt>
                <c:pt idx="23">
                  <c:v>1.198486247590161</c:v>
                </c:pt>
                <c:pt idx="24">
                  <c:v>1.2239566110037139</c:v>
                </c:pt>
                <c:pt idx="25">
                  <c:v>1.2547755059922523</c:v>
                </c:pt>
                <c:pt idx="26">
                  <c:v>1.2721879910844289</c:v>
                </c:pt>
                <c:pt idx="27">
                  <c:v>1.239381054593419</c:v>
                </c:pt>
                <c:pt idx="28">
                  <c:v>1.1902118005183631</c:v>
                </c:pt>
                <c:pt idx="29">
                  <c:v>1.0997571213639479</c:v>
                </c:pt>
                <c:pt idx="30">
                  <c:v>1.0522926389413128</c:v>
                </c:pt>
                <c:pt idx="31">
                  <c:v>1.0034689698678845</c:v>
                </c:pt>
                <c:pt idx="32">
                  <c:v>1.0059970179050182</c:v>
                </c:pt>
                <c:pt idx="33">
                  <c:v>1.007344793251812</c:v>
                </c:pt>
                <c:pt idx="34">
                  <c:v>1.0152304079089545</c:v>
                </c:pt>
                <c:pt idx="35">
                  <c:v>0.98182603164063531</c:v>
                </c:pt>
                <c:pt idx="36">
                  <c:v>0.93122316870570454</c:v>
                </c:pt>
                <c:pt idx="37">
                  <c:v>1.0130621135903288</c:v>
                </c:pt>
                <c:pt idx="38">
                  <c:v>1.1209189471085035</c:v>
                </c:pt>
                <c:pt idx="39">
                  <c:v>1.1596296980471772</c:v>
                </c:pt>
                <c:pt idx="40">
                  <c:v>1.1609960995885809</c:v>
                </c:pt>
                <c:pt idx="41">
                  <c:v>1.116378816361093</c:v>
                </c:pt>
                <c:pt idx="42">
                  <c:v>1.1217550889383048</c:v>
                </c:pt>
                <c:pt idx="43">
                  <c:v>1.0845082041859293</c:v>
                </c:pt>
                <c:pt idx="44">
                  <c:v>1.10460647237336</c:v>
                </c:pt>
                <c:pt idx="45">
                  <c:v>1.064776966476003</c:v>
                </c:pt>
                <c:pt idx="46">
                  <c:v>1.0325836493247804</c:v>
                </c:pt>
                <c:pt idx="47">
                  <c:v>1.0420214119429108</c:v>
                </c:pt>
                <c:pt idx="48">
                  <c:v>1.0406059501158669</c:v>
                </c:pt>
                <c:pt idx="49">
                  <c:v>1.061059267590301</c:v>
                </c:pt>
                <c:pt idx="50">
                  <c:v>1.1101421044967879</c:v>
                </c:pt>
                <c:pt idx="51">
                  <c:v>1.0767562424252979</c:v>
                </c:pt>
                <c:pt idx="52">
                  <c:v>1.0632174009948636</c:v>
                </c:pt>
                <c:pt idx="53">
                  <c:v>1.0510186862734163</c:v>
                </c:pt>
                <c:pt idx="54">
                  <c:v>1.0190271196839182</c:v>
                </c:pt>
                <c:pt idx="55">
                  <c:v>1.0093499707813414</c:v>
                </c:pt>
                <c:pt idx="56">
                  <c:v>1.0145283835823207</c:v>
                </c:pt>
                <c:pt idx="57">
                  <c:v>1.0276088051536376</c:v>
                </c:pt>
                <c:pt idx="58">
                  <c:v>0.99719818666553472</c:v>
                </c:pt>
                <c:pt idx="59">
                  <c:v>0.92914110381638704</c:v>
                </c:pt>
                <c:pt idx="60">
                  <c:v>0.89463288168865629</c:v>
                </c:pt>
                <c:pt idx="61">
                  <c:v>0.93352725145563742</c:v>
                </c:pt>
                <c:pt idx="62">
                  <c:v>0.90591722103310957</c:v>
                </c:pt>
                <c:pt idx="63">
                  <c:v>0.91091943581477719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1-4D0E-8E5E-EF71A12EB949}"/>
            </c:ext>
          </c:extLst>
        </c:ser>
        <c:ser>
          <c:idx val="1"/>
          <c:order val="1"/>
          <c:tx>
            <c:strRef>
              <c:f>KR!$A$6:$B$6</c:f>
              <c:strCache>
                <c:ptCount val="2"/>
                <c:pt idx="0">
                  <c:v>S1A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KR!$C$1:$BR$1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KR!$C$6:$BR$6</c:f>
              <c:numCache>
                <c:formatCode>General</c:formatCode>
                <c:ptCount val="68"/>
                <c:pt idx="10">
                  <c:v>0.25429150859942773</c:v>
                </c:pt>
                <c:pt idx="11">
                  <c:v>0.25341775191243715</c:v>
                </c:pt>
                <c:pt idx="12">
                  <c:v>0.26608735540999628</c:v>
                </c:pt>
                <c:pt idx="13">
                  <c:v>0.26206424344904367</c:v>
                </c:pt>
                <c:pt idx="14">
                  <c:v>0.27908943184875684</c:v>
                </c:pt>
                <c:pt idx="15">
                  <c:v>0.26848310158472372</c:v>
                </c:pt>
                <c:pt idx="16">
                  <c:v>0.25103570714782802</c:v>
                </c:pt>
                <c:pt idx="17">
                  <c:v>0.22579309039727699</c:v>
                </c:pt>
                <c:pt idx="18">
                  <c:v>0.19496646000097625</c:v>
                </c:pt>
                <c:pt idx="19">
                  <c:v>0.171701313627699</c:v>
                </c:pt>
                <c:pt idx="20">
                  <c:v>0.15057667812297351</c:v>
                </c:pt>
                <c:pt idx="21">
                  <c:v>0.15903898479216302</c:v>
                </c:pt>
                <c:pt idx="22">
                  <c:v>0.15257261414794271</c:v>
                </c:pt>
                <c:pt idx="23">
                  <c:v>0.13381534752712754</c:v>
                </c:pt>
                <c:pt idx="24">
                  <c:v>0.14201425245039503</c:v>
                </c:pt>
                <c:pt idx="25">
                  <c:v>0.15148981044990198</c:v>
                </c:pt>
                <c:pt idx="26">
                  <c:v>0.15664047444587381</c:v>
                </c:pt>
                <c:pt idx="27">
                  <c:v>0.14681554774256098</c:v>
                </c:pt>
                <c:pt idx="28">
                  <c:v>0.13107628805766058</c:v>
                </c:pt>
                <c:pt idx="29">
                  <c:v>9.8445332716838432E-2</c:v>
                </c:pt>
                <c:pt idx="30">
                  <c:v>7.9078650773988915E-2</c:v>
                </c:pt>
                <c:pt idx="31">
                  <c:v>5.7245836539577752E-2</c:v>
                </c:pt>
                <c:pt idx="32">
                  <c:v>5.8428345573693037E-2</c:v>
                </c:pt>
                <c:pt idx="33">
                  <c:v>5.9056349638599508E-2</c:v>
                </c:pt>
                <c:pt idx="34">
                  <c:v>6.2697281687207063E-2</c:v>
                </c:pt>
                <c:pt idx="35">
                  <c:v>4.6873000433245458E-2</c:v>
                </c:pt>
                <c:pt idx="36">
                  <c:v>2.0738959964498694E-2</c:v>
                </c:pt>
                <c:pt idx="37">
                  <c:v>6.1701790712864829E-2</c:v>
                </c:pt>
                <c:pt idx="38">
                  <c:v>0.10655124550598534</c:v>
                </c:pt>
                <c:pt idx="39">
                  <c:v>0.12061359356302857</c:v>
                </c:pt>
                <c:pt idx="40">
                  <c:v>0.12109282802358336</c:v>
                </c:pt>
                <c:pt idx="41">
                  <c:v>0.1048380680579884</c:v>
                </c:pt>
                <c:pt idx="42">
                  <c:v>0.10686524393696509</c:v>
                </c:pt>
                <c:pt idx="43">
                  <c:v>9.2408221632433007E-2</c:v>
                </c:pt>
                <c:pt idx="44">
                  <c:v>0.10033027926898087</c:v>
                </c:pt>
                <c:pt idx="45">
                  <c:v>8.4339910723057007E-2</c:v>
                </c:pt>
                <c:pt idx="46">
                  <c:v>7.0513749318061758E-2</c:v>
                </c:pt>
                <c:pt idx="47">
                  <c:v>7.465552857490905E-2</c:v>
                </c:pt>
                <c:pt idx="48">
                  <c:v>7.4039139404726312E-2</c:v>
                </c:pt>
                <c:pt idx="49">
                  <c:v>8.278610861414025E-2</c:v>
                </c:pt>
                <c:pt idx="50">
                  <c:v>0.10246185540187241</c:v>
                </c:pt>
                <c:pt idx="51">
                  <c:v>8.9273628571837016E-2</c:v>
                </c:pt>
                <c:pt idx="52">
                  <c:v>8.3689417649497361E-2</c:v>
                </c:pt>
                <c:pt idx="53">
                  <c:v>7.8534741944697034E-2</c:v>
                </c:pt>
                <c:pt idx="54">
                  <c:v>6.4430195869108683E-2</c:v>
                </c:pt>
                <c:pt idx="55">
                  <c:v>5.9987570495447944E-2</c:v>
                </c:pt>
                <c:pt idx="56">
                  <c:v>6.2375439383141967E-2</c:v>
                </c:pt>
                <c:pt idx="57">
                  <c:v>6.8299909435379058E-2</c:v>
                </c:pt>
                <c:pt idx="58">
                  <c:v>5.4286760367221833E-2</c:v>
                </c:pt>
                <c:pt idx="59">
                  <c:v>1.9602697655441641E-2</c:v>
                </c:pt>
                <c:pt idx="60">
                  <c:v>1.9649954897457563E-16</c:v>
                </c:pt>
                <c:pt idx="61">
                  <c:v>2.1990477922213057E-2</c:v>
                </c:pt>
                <c:pt idx="62">
                  <c:v>6.5744973113358481E-3</c:v>
                </c:pt>
                <c:pt idx="63">
                  <c:v>9.4367873382297657E-3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01-4D0E-8E5E-EF71A12EB949}"/>
            </c:ext>
          </c:extLst>
        </c:ser>
        <c:ser>
          <c:idx val="2"/>
          <c:order val="2"/>
          <c:tx>
            <c:strRef>
              <c:f>KR!$A$7:$B$7</c:f>
              <c:strCache>
                <c:ptCount val="2"/>
                <c:pt idx="0">
                  <c:v>S1B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KR!$C$1:$BR$1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KR!$C$7:$BR$7</c:f>
              <c:numCache>
                <c:formatCode>General</c:formatCode>
                <c:ptCount val="68"/>
                <c:pt idx="10">
                  <c:v>0.4390056728120072</c:v>
                </c:pt>
                <c:pt idx="11">
                  <c:v>0.43610407615611024</c:v>
                </c:pt>
                <c:pt idx="12">
                  <c:v>0.48007394590014152</c:v>
                </c:pt>
                <c:pt idx="13">
                  <c:v>0.46565744239643686</c:v>
                </c:pt>
                <c:pt idx="14">
                  <c:v>0.52985516640183716</c:v>
                </c:pt>
                <c:pt idx="15">
                  <c:v>0.48887141055874339</c:v>
                </c:pt>
                <c:pt idx="16">
                  <c:v>0.42828676623845108</c:v>
                </c:pt>
                <c:pt idx="17">
                  <c:v>0.35302370287234658</c:v>
                </c:pt>
                <c:pt idx="18">
                  <c:v>0.27659467636766394</c:v>
                </c:pt>
                <c:pt idx="19">
                  <c:v>0.22767472223566476</c:v>
                </c:pt>
                <c:pt idx="20">
                  <c:v>0.18848257486333156</c:v>
                </c:pt>
                <c:pt idx="21">
                  <c:v>0.20364344916481644</c:v>
                </c:pt>
                <c:pt idx="22">
                  <c:v>0.19199682536104495</c:v>
                </c:pt>
                <c:pt idx="23">
                  <c:v>0.16037585372776039</c:v>
                </c:pt>
                <c:pt idx="24">
                  <c:v>0.17381928314341138</c:v>
                </c:pt>
                <c:pt idx="25">
                  <c:v>0.19008570355994614</c:v>
                </c:pt>
                <c:pt idx="26">
                  <c:v>0.19927613050780801</c:v>
                </c:pt>
                <c:pt idx="27">
                  <c:v>0.18196040839188565</c:v>
                </c:pt>
                <c:pt idx="28">
                  <c:v>0.15600854481437182</c:v>
                </c:pt>
                <c:pt idx="29">
                  <c:v>0.1082659557203863</c:v>
                </c:pt>
                <c:pt idx="30">
                  <c:v>8.3213882106879286E-2</c:v>
                </c:pt>
                <c:pt idx="31">
                  <c:v>5.7444420621595382E-2</c:v>
                </c:pt>
                <c:pt idx="32">
                  <c:v>5.8778741408259068E-2</c:v>
                </c:pt>
                <c:pt idx="33">
                  <c:v>5.9490106316901749E-2</c:v>
                </c:pt>
                <c:pt idx="34">
                  <c:v>6.3652186862085847E-2</c:v>
                </c:pt>
                <c:pt idx="35">
                  <c:v>4.602113200646317E-2</c:v>
                </c:pt>
                <c:pt idx="36">
                  <c:v>1.931260001380122E-2</c:v>
                </c:pt>
                <c:pt idx="37">
                  <c:v>6.2507746511882969E-2</c:v>
                </c:pt>
                <c:pt idx="38">
                  <c:v>0.11943530992566875</c:v>
                </c:pt>
                <c:pt idx="39">
                  <c:v>0.13986710508387978</c:v>
                </c:pt>
                <c:pt idx="40">
                  <c:v>0.14058830102353106</c:v>
                </c:pt>
                <c:pt idx="41">
                  <c:v>0.1170389983281608</c:v>
                </c:pt>
                <c:pt idx="42">
                  <c:v>0.11987663121692391</c:v>
                </c:pt>
                <c:pt idx="43">
                  <c:v>0.10021747449460526</c:v>
                </c:pt>
                <c:pt idx="44">
                  <c:v>0.110825475855543</c:v>
                </c:pt>
                <c:pt idx="45">
                  <c:v>8.9803194292553554E-2</c:v>
                </c:pt>
                <c:pt idx="46">
                  <c:v>7.2811344598416955E-2</c:v>
                </c:pt>
                <c:pt idx="47">
                  <c:v>7.7792659294971048E-2</c:v>
                </c:pt>
                <c:pt idx="48">
                  <c:v>7.7045569006016335E-2</c:v>
                </c:pt>
                <c:pt idx="49">
                  <c:v>8.784096777277077E-2</c:v>
                </c:pt>
                <c:pt idx="50">
                  <c:v>0.11374721978648021</c:v>
                </c:pt>
                <c:pt idx="51">
                  <c:v>9.6125936848682939E-2</c:v>
                </c:pt>
                <c:pt idx="52">
                  <c:v>8.898004512407226E-2</c:v>
                </c:pt>
                <c:pt idx="53">
                  <c:v>8.2541481305537248E-2</c:v>
                </c:pt>
                <c:pt idx="54">
                  <c:v>6.5656116917168508E-2</c:v>
                </c:pt>
                <c:pt idx="55">
                  <c:v>6.0548452526824038E-2</c:v>
                </c:pt>
                <c:pt idx="56">
                  <c:v>6.3281653692616041E-2</c:v>
                </c:pt>
                <c:pt idx="57">
                  <c:v>7.0185588326991538E-2</c:v>
                </c:pt>
                <c:pt idx="58">
                  <c:v>5.4134658998140024E-2</c:v>
                </c:pt>
                <c:pt idx="59">
                  <c:v>1.8213672137355946E-2</c:v>
                </c:pt>
                <c:pt idx="60">
                  <c:v>1.7579495774964582E-16</c:v>
                </c:pt>
                <c:pt idx="61">
                  <c:v>2.0528710412919433E-2</c:v>
                </c:pt>
                <c:pt idx="62">
                  <c:v>5.9559503339750219E-3</c:v>
                </c:pt>
                <c:pt idx="63">
                  <c:v>8.5961529980442906E-3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01-4D0E-8E5E-EF71A12EB949}"/>
            </c:ext>
          </c:extLst>
        </c:ser>
        <c:ser>
          <c:idx val="3"/>
          <c:order val="3"/>
          <c:tx>
            <c:strRef>
              <c:f>KR!$A$8:$B$8</c:f>
              <c:strCache>
                <c:ptCount val="2"/>
                <c:pt idx="0">
                  <c:v>S2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KR!$C$1:$BR$1</c:f>
              <c:numCache>
                <c:formatCode>General</c:formatCod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KR!$C$8:$BR$8</c:f>
              <c:numCache>
                <c:formatCode>General</c:formatCode>
                <c:ptCount val="68"/>
                <c:pt idx="10">
                  <c:v>-0.53642384105960272</c:v>
                </c:pt>
                <c:pt idx="11">
                  <c:v>-0.5374449339207048</c:v>
                </c:pt>
                <c:pt idx="12">
                  <c:v>-0.49029126213592233</c:v>
                </c:pt>
                <c:pt idx="13">
                  <c:v>-0.48402948402948409</c:v>
                </c:pt>
                <c:pt idx="14">
                  <c:v>-0.44297082228116713</c:v>
                </c:pt>
                <c:pt idx="15">
                  <c:v>-0.38775510204081631</c:v>
                </c:pt>
                <c:pt idx="16">
                  <c:v>-0.29999999999999993</c:v>
                </c:pt>
                <c:pt idx="17">
                  <c:v>-0.2976588628762542</c:v>
                </c:pt>
                <c:pt idx="18">
                  <c:v>-0.20454545454545459</c:v>
                </c:pt>
                <c:pt idx="19">
                  <c:v>-0.27586206896551724</c:v>
                </c:pt>
                <c:pt idx="20">
                  <c:v>-0.25531914893617014</c:v>
                </c:pt>
                <c:pt idx="21">
                  <c:v>-0.18287937743190652</c:v>
                </c:pt>
                <c:pt idx="22">
                  <c:v>-0.12133891213389125</c:v>
                </c:pt>
                <c:pt idx="23">
                  <c:v>1.9417475728155331E-2</c:v>
                </c:pt>
                <c:pt idx="24">
                  <c:v>0.2068965517241379</c:v>
                </c:pt>
                <c:pt idx="25">
                  <c:v>0.26506024096385561</c:v>
                </c:pt>
                <c:pt idx="26">
                  <c:v>0.32911392405063289</c:v>
                </c:pt>
                <c:pt idx="27">
                  <c:v>0.37254901960784315</c:v>
                </c:pt>
                <c:pt idx="28">
                  <c:v>0.35483870967741948</c:v>
                </c:pt>
                <c:pt idx="29">
                  <c:v>0.34615384615384626</c:v>
                </c:pt>
                <c:pt idx="30">
                  <c:v>0.33757961783439483</c:v>
                </c:pt>
                <c:pt idx="31">
                  <c:v>0.22807017543859653</c:v>
                </c:pt>
                <c:pt idx="32">
                  <c:v>0.19318181818181812</c:v>
                </c:pt>
                <c:pt idx="33">
                  <c:v>0.26964933494558663</c:v>
                </c:pt>
                <c:pt idx="34">
                  <c:v>0.26811594202898559</c:v>
                </c:pt>
                <c:pt idx="35">
                  <c:v>0.28518971848225227</c:v>
                </c:pt>
                <c:pt idx="36">
                  <c:v>0.33418043202033032</c:v>
                </c:pt>
                <c:pt idx="37">
                  <c:v>0.36629798308392991</c:v>
                </c:pt>
                <c:pt idx="38">
                  <c:v>0.43442622950819687</c:v>
                </c:pt>
                <c:pt idx="39">
                  <c:v>0.47368421052631571</c:v>
                </c:pt>
                <c:pt idx="40">
                  <c:v>0.41891891891891908</c:v>
                </c:pt>
                <c:pt idx="41">
                  <c:v>0.60427807486631036</c:v>
                </c:pt>
                <c:pt idx="42">
                  <c:v>0.78268251273344669</c:v>
                </c:pt>
                <c:pt idx="43">
                  <c:v>0.76322418136020143</c:v>
                </c:pt>
                <c:pt idx="44">
                  <c:v>0.80412371134020644</c:v>
                </c:pt>
                <c:pt idx="45">
                  <c:v>0.93548387096774199</c:v>
                </c:pt>
                <c:pt idx="46">
                  <c:v>0.85512367491166108</c:v>
                </c:pt>
                <c:pt idx="47">
                  <c:v>0.66799046862589373</c:v>
                </c:pt>
                <c:pt idx="48">
                  <c:v>0.7617449664429532</c:v>
                </c:pt>
                <c:pt idx="49">
                  <c:v>0.82767624020887731</c:v>
                </c:pt>
                <c:pt idx="50">
                  <c:v>0.71288743882544869</c:v>
                </c:pt>
                <c:pt idx="51">
                  <c:v>0.68810289389067525</c:v>
                </c:pt>
                <c:pt idx="52">
                  <c:v>0.61912104857363159</c:v>
                </c:pt>
                <c:pt idx="53">
                  <c:v>0.76916596461668063</c:v>
                </c:pt>
                <c:pt idx="54">
                  <c:v>0.74273858921161828</c:v>
                </c:pt>
                <c:pt idx="55">
                  <c:v>0.69491525423728806</c:v>
                </c:pt>
                <c:pt idx="56">
                  <c:v>0.79180887372013675</c:v>
                </c:pt>
                <c:pt idx="57">
                  <c:v>0.99619771863117879</c:v>
                </c:pt>
                <c:pt idx="58">
                  <c:v>1.1494370522006143</c:v>
                </c:pt>
                <c:pt idx="59">
                  <c:v>1.2875816993464051</c:v>
                </c:pt>
                <c:pt idx="60">
                  <c:v>1.5089605734767026</c:v>
                </c:pt>
                <c:pt idx="61">
                  <c:v>1.5990099009900991</c:v>
                </c:pt>
                <c:pt idx="62">
                  <c:v>1.6992287917737792</c:v>
                </c:pt>
                <c:pt idx="63">
                  <c:v>1.912621359223301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01-4D0E-8E5E-EF71A12EB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0765312"/>
        <c:axId val="1820750912"/>
      </c:lineChart>
      <c:catAx>
        <c:axId val="182076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0750912"/>
        <c:crosses val="autoZero"/>
        <c:auto val="1"/>
        <c:lblAlgn val="ctr"/>
        <c:lblOffset val="100"/>
        <c:noMultiLvlLbl val="0"/>
      </c:catAx>
      <c:valAx>
        <c:axId val="182075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2076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UK!$A$5:$B$5</c:f>
              <c:strCache>
                <c:ptCount val="2"/>
                <c:pt idx="0">
                  <c:v>C/L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UK!$C$1:$BR$1</c:f>
              <c:strCach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 </c:v>
                </c:pt>
                <c:pt idx="67">
                  <c:v> </c:v>
                </c:pt>
              </c:strCache>
            </c:strRef>
          </c:cat>
          <c:val>
            <c:numRef>
              <c:f>UK!$C$5:$BS$5</c:f>
              <c:numCache>
                <c:formatCode>General</c:formatCode>
                <c:ptCount val="69"/>
                <c:pt idx="0">
                  <c:v>0.60432567706321449</c:v>
                </c:pt>
                <c:pt idx="1">
                  <c:v>0.57878144718411773</c:v>
                </c:pt>
                <c:pt idx="2">
                  <c:v>0.57300300837447626</c:v>
                </c:pt>
                <c:pt idx="3">
                  <c:v>0.5601072609758394</c:v>
                </c:pt>
                <c:pt idx="4">
                  <c:v>0.56599825154056327</c:v>
                </c:pt>
                <c:pt idx="5">
                  <c:v>0.56572104863393313</c:v>
                </c:pt>
                <c:pt idx="6">
                  <c:v>0.55182126377413487</c:v>
                </c:pt>
                <c:pt idx="7">
                  <c:v>0.56505199151031893</c:v>
                </c:pt>
                <c:pt idx="8">
                  <c:v>0.59782492832427281</c:v>
                </c:pt>
                <c:pt idx="9">
                  <c:v>0.62549467765276123</c:v>
                </c:pt>
                <c:pt idx="10">
                  <c:v>0.63659436601443387</c:v>
                </c:pt>
                <c:pt idx="11">
                  <c:v>0.67467355608646062</c:v>
                </c:pt>
                <c:pt idx="12">
                  <c:v>0.69563233076861652</c:v>
                </c:pt>
                <c:pt idx="13">
                  <c:v>0.71142290877933534</c:v>
                </c:pt>
                <c:pt idx="14">
                  <c:v>0.62583012859168974</c:v>
                </c:pt>
                <c:pt idx="15">
                  <c:v>0.55078063900866348</c:v>
                </c:pt>
                <c:pt idx="16">
                  <c:v>0.59736087383983538</c:v>
                </c:pt>
                <c:pt idx="17">
                  <c:v>0.68628119972566337</c:v>
                </c:pt>
                <c:pt idx="18">
                  <c:v>0.7166665636190277</c:v>
                </c:pt>
                <c:pt idx="19">
                  <c:v>0.72578616417449648</c:v>
                </c:pt>
                <c:pt idx="20">
                  <c:v>0.69886636008832503</c:v>
                </c:pt>
                <c:pt idx="21">
                  <c:v>0.73413053503094794</c:v>
                </c:pt>
                <c:pt idx="22">
                  <c:v>0.7998989001668817</c:v>
                </c:pt>
                <c:pt idx="23">
                  <c:v>0.86120251898928069</c:v>
                </c:pt>
                <c:pt idx="24">
                  <c:v>0.8746444748065153</c:v>
                </c:pt>
                <c:pt idx="25">
                  <c:v>0.91083819636637675</c:v>
                </c:pt>
                <c:pt idx="26">
                  <c:v>0.90000104203325326</c:v>
                </c:pt>
                <c:pt idx="27">
                  <c:v>0.95681842527179395</c:v>
                </c:pt>
                <c:pt idx="28">
                  <c:v>0.96720105366196685</c:v>
                </c:pt>
                <c:pt idx="29">
                  <c:v>0.95631815382737462</c:v>
                </c:pt>
                <c:pt idx="30">
                  <c:v>0.93486575334639244</c:v>
                </c:pt>
                <c:pt idx="31">
                  <c:v>0.90195205673370893</c:v>
                </c:pt>
                <c:pt idx="32">
                  <c:v>0.90303587813805586</c:v>
                </c:pt>
                <c:pt idx="33">
                  <c:v>0.95050406204650473</c:v>
                </c:pt>
                <c:pt idx="34">
                  <c:v>0.97924347921840094</c:v>
                </c:pt>
                <c:pt idx="35">
                  <c:v>0.9811153263733019</c:v>
                </c:pt>
                <c:pt idx="36">
                  <c:v>1.0243490189275084</c:v>
                </c:pt>
                <c:pt idx="37">
                  <c:v>0.95235861147219836</c:v>
                </c:pt>
                <c:pt idx="38">
                  <c:v>0.93938892036786814</c:v>
                </c:pt>
                <c:pt idx="39">
                  <c:v>0.86443077543611968</c:v>
                </c:pt>
                <c:pt idx="40">
                  <c:v>0.83009864622006391</c:v>
                </c:pt>
                <c:pt idx="41">
                  <c:v>0.79428591577852403</c:v>
                </c:pt>
                <c:pt idx="42">
                  <c:v>0.8199515518390158</c:v>
                </c:pt>
                <c:pt idx="43">
                  <c:v>0.8283922360486905</c:v>
                </c:pt>
                <c:pt idx="44">
                  <c:v>0.79672407257965916</c:v>
                </c:pt>
                <c:pt idx="45">
                  <c:v>0.80260903578547482</c:v>
                </c:pt>
                <c:pt idx="46">
                  <c:v>0.79423712311600603</c:v>
                </c:pt>
                <c:pt idx="47">
                  <c:v>0.76110271277036812</c:v>
                </c:pt>
                <c:pt idx="48">
                  <c:v>0.79172413793103447</c:v>
                </c:pt>
                <c:pt idx="49">
                  <c:v>0.77303878165397555</c:v>
                </c:pt>
                <c:pt idx="50">
                  <c:v>0.76823731755891644</c:v>
                </c:pt>
                <c:pt idx="51">
                  <c:v>0.77807170188512109</c:v>
                </c:pt>
                <c:pt idx="52">
                  <c:v>0.80007057213327437</c:v>
                </c:pt>
                <c:pt idx="53">
                  <c:v>0.79808594483017448</c:v>
                </c:pt>
                <c:pt idx="54">
                  <c:v>0.83679510329543849</c:v>
                </c:pt>
                <c:pt idx="55">
                  <c:v>0.82913890412260283</c:v>
                </c:pt>
                <c:pt idx="56">
                  <c:v>0.82899710410789196</c:v>
                </c:pt>
                <c:pt idx="57">
                  <c:v>0.84215340585115572</c:v>
                </c:pt>
                <c:pt idx="58">
                  <c:v>0.83457292756887635</c:v>
                </c:pt>
                <c:pt idx="59">
                  <c:v>0.82148725943318834</c:v>
                </c:pt>
                <c:pt idx="60">
                  <c:v>0.81984138080395208</c:v>
                </c:pt>
                <c:pt idx="61">
                  <c:v>0.82715737577303972</c:v>
                </c:pt>
                <c:pt idx="62">
                  <c:v>0.84461497245563544</c:v>
                </c:pt>
                <c:pt idx="63">
                  <c:v>0.85832672822080081</c:v>
                </c:pt>
                <c:pt idx="64">
                  <c:v>0.82654756855917588</c:v>
                </c:pt>
                <c:pt idx="65">
                  <c:v>0.84181724126794311</c:v>
                </c:pt>
                <c:pt idx="66">
                  <c:v>0.84424443247779524</c:v>
                </c:pt>
                <c:pt idx="67">
                  <c:v>0.84998174914198155</c:v>
                </c:pt>
                <c:pt idx="68">
                  <c:v>0.85774193248099717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9D-4337-B8B2-43552112EBDE}"/>
            </c:ext>
          </c:extLst>
        </c:ser>
        <c:ser>
          <c:idx val="1"/>
          <c:order val="1"/>
          <c:tx>
            <c:strRef>
              <c:f>UK!$A$7:$B$7</c:f>
              <c:strCache>
                <c:ptCount val="2"/>
                <c:pt idx="0">
                  <c:v>S1A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UK!$C$1:$BR$1</c:f>
              <c:strCach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 </c:v>
                </c:pt>
                <c:pt idx="67">
                  <c:v> </c:v>
                </c:pt>
              </c:strCache>
            </c:strRef>
          </c:cat>
          <c:val>
            <c:numRef>
              <c:f>UK!$C$7:$BS$7</c:f>
              <c:numCache>
                <c:formatCode>General</c:formatCode>
                <c:ptCount val="69"/>
                <c:pt idx="0">
                  <c:v>5.7134418806644403E-2</c:v>
                </c:pt>
                <c:pt idx="1">
                  <c:v>3.1196480052482885E-2</c:v>
                </c:pt>
                <c:pt idx="2">
                  <c:v>2.5008237747639227E-2</c:v>
                </c:pt>
                <c:pt idx="3">
                  <c:v>1.0737490706825609E-2</c:v>
                </c:pt>
                <c:pt idx="4">
                  <c:v>1.7337283947226431E-2</c:v>
                </c:pt>
                <c:pt idx="5">
                  <c:v>1.7029809770239893E-2</c:v>
                </c:pt>
                <c:pt idx="6">
                  <c:v>1.2160329853015412E-3</c:v>
                </c:pt>
                <c:pt idx="7">
                  <c:v>1.6286447102514538E-2</c:v>
                </c:pt>
                <c:pt idx="8">
                  <c:v>5.0743745631533672E-2</c:v>
                </c:pt>
                <c:pt idx="9">
                  <c:v>7.7024382223179214E-2</c:v>
                </c:pt>
                <c:pt idx="10">
                  <c:v>8.6924780626724665E-2</c:v>
                </c:pt>
                <c:pt idx="11">
                  <c:v>0.11841382774825447</c:v>
                </c:pt>
                <c:pt idx="12">
                  <c:v>0.1342744688287458</c:v>
                </c:pt>
                <c:pt idx="13">
                  <c:v>0.14560678592895379</c:v>
                </c:pt>
                <c:pt idx="14">
                  <c:v>7.7328734966992912E-2</c:v>
                </c:pt>
                <c:pt idx="15">
                  <c:v>1.6561047981689321E-15</c:v>
                </c:pt>
                <c:pt idx="16">
                  <c:v>5.028222993637993E-2</c:v>
                </c:pt>
                <c:pt idx="17">
                  <c:v>0.12731765184905472</c:v>
                </c:pt>
                <c:pt idx="18">
                  <c:v>0.14925951451439515</c:v>
                </c:pt>
                <c:pt idx="19">
                  <c:v>0.15548650617283399</c:v>
                </c:pt>
                <c:pt idx="20">
                  <c:v>0.13663711318686625</c:v>
                </c:pt>
                <c:pt idx="21">
                  <c:v>0.16104862060620798</c:v>
                </c:pt>
                <c:pt idx="22">
                  <c:v>0.20082607199433122</c:v>
                </c:pt>
                <c:pt idx="23">
                  <c:v>0.23243239806910934</c:v>
                </c:pt>
                <c:pt idx="24">
                  <c:v>0.23877042252075853</c:v>
                </c:pt>
                <c:pt idx="25">
                  <c:v>0.25490615721704318</c:v>
                </c:pt>
                <c:pt idx="26">
                  <c:v>0.25021090089022902</c:v>
                </c:pt>
                <c:pt idx="27">
                  <c:v>0.2736443912903212</c:v>
                </c:pt>
                <c:pt idx="28">
                  <c:v>0.27762903334843553</c:v>
                </c:pt>
                <c:pt idx="29">
                  <c:v>0.2734502123712087</c:v>
                </c:pt>
                <c:pt idx="30">
                  <c:v>0.26492799631320624</c:v>
                </c:pt>
                <c:pt idx="31">
                  <c:v>0.25106451654553003</c:v>
                </c:pt>
                <c:pt idx="32">
                  <c:v>0.2515371207274002</c:v>
                </c:pt>
                <c:pt idx="33">
                  <c:v>0.27117849760386359</c:v>
                </c:pt>
                <c:pt idx="34">
                  <c:v>0.28214483456545614</c:v>
                </c:pt>
                <c:pt idx="35">
                  <c:v>0.28283680562395841</c:v>
                </c:pt>
                <c:pt idx="36">
                  <c:v>0.29811537213844069</c:v>
                </c:pt>
                <c:pt idx="37">
                  <c:v>0.2719061303188976</c:v>
                </c:pt>
                <c:pt idx="38">
                  <c:v>0.26675725967351038</c:v>
                </c:pt>
                <c:pt idx="39">
                  <c:v>0.2339725402330021</c:v>
                </c:pt>
                <c:pt idx="40">
                  <c:v>0.21697957738791257</c:v>
                </c:pt>
                <c:pt idx="41">
                  <c:v>0.19768838102229053</c:v>
                </c:pt>
                <c:pt idx="42">
                  <c:v>0.21168474645500954</c:v>
                </c:pt>
                <c:pt idx="43">
                  <c:v>0.21609823227456881</c:v>
                </c:pt>
                <c:pt idx="44">
                  <c:v>0.19905675600750203</c:v>
                </c:pt>
                <c:pt idx="45">
                  <c:v>0.20232534311270237</c:v>
                </c:pt>
                <c:pt idx="46">
                  <c:v>0.19766091120514995</c:v>
                </c:pt>
                <c:pt idx="47">
                  <c:v>0.17819323611761193</c:v>
                </c:pt>
                <c:pt idx="48">
                  <c:v>0.19624154599766047</c:v>
                </c:pt>
                <c:pt idx="49">
                  <c:v>0.18539841984898228</c:v>
                </c:pt>
                <c:pt idx="50">
                  <c:v>0.18252694313125253</c:v>
                </c:pt>
                <c:pt idx="51">
                  <c:v>0.18837027364382258</c:v>
                </c:pt>
                <c:pt idx="52">
                  <c:v>0.2009213437746091</c:v>
                </c:pt>
                <c:pt idx="53">
                  <c:v>0.19981744488150283</c:v>
                </c:pt>
                <c:pt idx="54">
                  <c:v>0.22040350479877041</c:v>
                </c:pt>
                <c:pt idx="55">
                  <c:v>0.21648432584040042</c:v>
                </c:pt>
                <c:pt idx="56">
                  <c:v>0.21641105616551598</c:v>
                </c:pt>
                <c:pt idx="57">
                  <c:v>0.22310401105684996</c:v>
                </c:pt>
                <c:pt idx="58">
                  <c:v>0.21927338815308389</c:v>
                </c:pt>
                <c:pt idx="59">
                  <c:v>0.21249449057433728</c:v>
                </c:pt>
                <c:pt idx="60">
                  <c:v>0.21162653912244442</c:v>
                </c:pt>
                <c:pt idx="61">
                  <c:v>0.21545817041548262</c:v>
                </c:pt>
                <c:pt idx="62">
                  <c:v>0.22433311864895533</c:v>
                </c:pt>
                <c:pt idx="63">
                  <c:v>0.23105065386229678</c:v>
                </c:pt>
                <c:pt idx="64">
                  <c:v>0.21514138523731161</c:v>
                </c:pt>
                <c:pt idx="65">
                  <c:v>0.2229355997578216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9D-4337-B8B2-43552112EBDE}"/>
            </c:ext>
          </c:extLst>
        </c:ser>
        <c:ser>
          <c:idx val="2"/>
          <c:order val="2"/>
          <c:tx>
            <c:strRef>
              <c:f>UK!$A$8:$B$8</c:f>
              <c:strCache>
                <c:ptCount val="2"/>
                <c:pt idx="0">
                  <c:v>S1B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UK!$C$1:$BR$1</c:f>
              <c:strCach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 </c:v>
                </c:pt>
                <c:pt idx="67">
                  <c:v> </c:v>
                </c:pt>
              </c:strCache>
            </c:strRef>
          </c:cat>
          <c:val>
            <c:numRef>
              <c:f>UK!$C$8:$BS$8</c:f>
              <c:numCache>
                <c:formatCode>General</c:formatCode>
                <c:ptCount val="69"/>
                <c:pt idx="0">
                  <c:v>3.4527555511200181E-2</c:v>
                </c:pt>
                <c:pt idx="1">
                  <c:v>1.8055706888411557E-2</c:v>
                </c:pt>
                <c:pt idx="2">
                  <c:v>1.4329559347500581E-2</c:v>
                </c:pt>
                <c:pt idx="3">
                  <c:v>6.0139123292324579E-3</c:v>
                </c:pt>
                <c:pt idx="4">
                  <c:v>9.8126373360025079E-3</c:v>
                </c:pt>
                <c:pt idx="5">
                  <c:v>9.6338868182761894E-3</c:v>
                </c:pt>
                <c:pt idx="6">
                  <c:v>6.7079992219075976E-4</c:v>
                </c:pt>
                <c:pt idx="7">
                  <c:v>9.2024544473519893E-3</c:v>
                </c:pt>
                <c:pt idx="8">
                  <c:v>3.0335636253134932E-2</c:v>
                </c:pt>
                <c:pt idx="9">
                  <c:v>4.8178097134773556E-2</c:v>
                </c:pt>
                <c:pt idx="10">
                  <c:v>5.53355799525748E-2</c:v>
                </c:pt>
                <c:pt idx="11">
                  <c:v>7.989042687939861E-2</c:v>
                </c:pt>
                <c:pt idx="12">
                  <c:v>9.3405407190710082E-2</c:v>
                </c:pt>
                <c:pt idx="13">
                  <c:v>0.10358774628998897</c:v>
                </c:pt>
                <c:pt idx="14">
                  <c:v>4.8394408102555922E-2</c:v>
                </c:pt>
                <c:pt idx="15">
                  <c:v>-2.3278034518731157E-7</c:v>
                </c:pt>
                <c:pt idx="16">
                  <c:v>3.0036397041126643E-2</c:v>
                </c:pt>
                <c:pt idx="17">
                  <c:v>8.7375457737529291E-2</c:v>
                </c:pt>
                <c:pt idx="18">
                  <c:v>0.10696904567377839</c:v>
                </c:pt>
                <c:pt idx="19">
                  <c:v>0.11284969584647769</c:v>
                </c:pt>
                <c:pt idx="20">
                  <c:v>9.5490826937088519E-2</c:v>
                </c:pt>
                <c:pt idx="21">
                  <c:v>0.1182304497094999</c:v>
                </c:pt>
                <c:pt idx="22">
                  <c:v>0.16064028393879068</c:v>
                </c:pt>
                <c:pt idx="23">
                  <c:v>0.2001710873355301</c:v>
                </c:pt>
                <c:pt idx="24">
                  <c:v>0.2088389494109841</c:v>
                </c:pt>
                <c:pt idx="25">
                  <c:v>0.23217797765537287</c:v>
                </c:pt>
                <c:pt idx="26">
                  <c:v>0.22518978632911629</c:v>
                </c:pt>
                <c:pt idx="27">
                  <c:v>0.26182770183010623</c:v>
                </c:pt>
                <c:pt idx="28">
                  <c:v>0.26852279829451542</c:v>
                </c:pt>
                <c:pt idx="29">
                  <c:v>0.26150510860487369</c:v>
                </c:pt>
                <c:pt idx="30">
                  <c:v>0.24767182042235009</c:v>
                </c:pt>
                <c:pt idx="31">
                  <c:v>0.2264478715780687</c:v>
                </c:pt>
                <c:pt idx="32">
                  <c:v>0.22714675904467227</c:v>
                </c:pt>
                <c:pt idx="33">
                  <c:v>0.25775597073120238</c:v>
                </c:pt>
                <c:pt idx="34">
                  <c:v>0.27628819234850116</c:v>
                </c:pt>
                <c:pt idx="35">
                  <c:v>0.27749522748428174</c:v>
                </c:pt>
                <c:pt idx="36">
                  <c:v>0.30537388511176528</c:v>
                </c:pt>
                <c:pt idx="37">
                  <c:v>0.25895185166196799</c:v>
                </c:pt>
                <c:pt idx="38">
                  <c:v>0.25058852305249302</c:v>
                </c:pt>
                <c:pt idx="39">
                  <c:v>0.2022527845234883</c:v>
                </c:pt>
                <c:pt idx="40">
                  <c:v>0.18011417873965696</c:v>
                </c:pt>
                <c:pt idx="41">
                  <c:v>0.15702082742729248</c:v>
                </c:pt>
                <c:pt idx="42">
                  <c:v>0.17357096317211512</c:v>
                </c:pt>
                <c:pt idx="43">
                  <c:v>0.1790138233887896</c:v>
                </c:pt>
                <c:pt idx="44">
                  <c:v>0.15859303962304103</c:v>
                </c:pt>
                <c:pt idx="45">
                  <c:v>0.16238787796953591</c:v>
                </c:pt>
                <c:pt idx="46">
                  <c:v>0.1569893641436193</c:v>
                </c:pt>
                <c:pt idx="47">
                  <c:v>0.13562309105564754</c:v>
                </c:pt>
                <c:pt idx="48">
                  <c:v>0.1553688998840162</c:v>
                </c:pt>
                <c:pt idx="49">
                  <c:v>0.143319902458165</c:v>
                </c:pt>
                <c:pt idx="50">
                  <c:v>0.14022374375164287</c:v>
                </c:pt>
                <c:pt idx="51">
                  <c:v>0.14656531250068264</c:v>
                </c:pt>
                <c:pt idx="52">
                  <c:v>0.16075098426745904</c:v>
                </c:pt>
                <c:pt idx="53">
                  <c:v>0.15947122438962982</c:v>
                </c:pt>
                <c:pt idx="54">
                  <c:v>0.18443229785213935</c:v>
                </c:pt>
                <c:pt idx="55">
                  <c:v>0.17949530212364148</c:v>
                </c:pt>
                <c:pt idx="56">
                  <c:v>0.17940386431603947</c:v>
                </c:pt>
                <c:pt idx="57">
                  <c:v>0.18788752625364624</c:v>
                </c:pt>
                <c:pt idx="58">
                  <c:v>0.1829993581098017</c:v>
                </c:pt>
                <c:pt idx="59">
                  <c:v>0.17456124329172745</c:v>
                </c:pt>
                <c:pt idx="60">
                  <c:v>0.17349992088112515</c:v>
                </c:pt>
                <c:pt idx="61">
                  <c:v>0.17821754056378028</c:v>
                </c:pt>
                <c:pt idx="62">
                  <c:v>0.18947483394214623</c:v>
                </c:pt>
                <c:pt idx="63">
                  <c:v>0.19831667283826721</c:v>
                </c:pt>
                <c:pt idx="64">
                  <c:v>0.17782431468993748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9D-4337-B8B2-43552112EBDE}"/>
            </c:ext>
          </c:extLst>
        </c:ser>
        <c:ser>
          <c:idx val="3"/>
          <c:order val="3"/>
          <c:tx>
            <c:strRef>
              <c:f>UK!$A$12:$B$12</c:f>
              <c:strCache>
                <c:ptCount val="2"/>
                <c:pt idx="0">
                  <c:v>S2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UK!$C$1:$BR$1</c:f>
              <c:strCache>
                <c:ptCount val="68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 </c:v>
                </c:pt>
                <c:pt idx="67">
                  <c:v> </c:v>
                </c:pt>
              </c:strCache>
            </c:strRef>
          </c:cat>
          <c:val>
            <c:numRef>
              <c:f>UK!$C$12:$BR$12</c:f>
              <c:numCache>
                <c:formatCode>General</c:formatCode>
                <c:ptCount val="68"/>
                <c:pt idx="0">
                  <c:v>-0.21933085501858729</c:v>
                </c:pt>
                <c:pt idx="1">
                  <c:v>-0.24460431654676251</c:v>
                </c:pt>
                <c:pt idx="2">
                  <c:v>-0.26573426573426562</c:v>
                </c:pt>
                <c:pt idx="3">
                  <c:v>-0.27083333333333326</c:v>
                </c:pt>
                <c:pt idx="4">
                  <c:v>-0.28327645051194539</c:v>
                </c:pt>
                <c:pt idx="5">
                  <c:v>-0.26573426573426562</c:v>
                </c:pt>
                <c:pt idx="6">
                  <c:v>-0.24460431654676251</c:v>
                </c:pt>
                <c:pt idx="7">
                  <c:v>-0.21641791044776115</c:v>
                </c:pt>
                <c:pt idx="8">
                  <c:v>-0.19230769230769229</c:v>
                </c:pt>
                <c:pt idx="9">
                  <c:v>-0.16334661354581659</c:v>
                </c:pt>
                <c:pt idx="10">
                  <c:v>-0.1393442622950819</c:v>
                </c:pt>
                <c:pt idx="11">
                  <c:v>-0.12863070539419086</c:v>
                </c:pt>
                <c:pt idx="12">
                  <c:v>-4.5454545454545525E-2</c:v>
                </c:pt>
                <c:pt idx="13">
                  <c:v>2.941176470588247E-2</c:v>
                </c:pt>
                <c:pt idx="14">
                  <c:v>9.375E-2</c:v>
                </c:pt>
                <c:pt idx="15">
                  <c:v>0.16022099447513805</c:v>
                </c:pt>
                <c:pt idx="16">
                  <c:v>0.2068965517241379</c:v>
                </c:pt>
                <c:pt idx="17">
                  <c:v>0.24260355029585812</c:v>
                </c:pt>
                <c:pt idx="18">
                  <c:v>0.19999999999999996</c:v>
                </c:pt>
                <c:pt idx="19">
                  <c:v>0.12903225806451601</c:v>
                </c:pt>
                <c:pt idx="20">
                  <c:v>0.10526315789473695</c:v>
                </c:pt>
                <c:pt idx="21">
                  <c:v>0.15384615384615397</c:v>
                </c:pt>
                <c:pt idx="22">
                  <c:v>0.1797752808988764</c:v>
                </c:pt>
                <c:pt idx="23">
                  <c:v>0.18644067796610164</c:v>
                </c:pt>
                <c:pt idx="24">
                  <c:v>0.18644067796610164</c:v>
                </c:pt>
                <c:pt idx="25">
                  <c:v>0.17318435754189943</c:v>
                </c:pt>
                <c:pt idx="26">
                  <c:v>0.1797752808988764</c:v>
                </c:pt>
                <c:pt idx="27">
                  <c:v>0.16022099447513805</c:v>
                </c:pt>
                <c:pt idx="28">
                  <c:v>0.15384615384615397</c:v>
                </c:pt>
                <c:pt idx="29">
                  <c:v>0.17318435754189943</c:v>
                </c:pt>
                <c:pt idx="30">
                  <c:v>0.14754098360655732</c:v>
                </c:pt>
                <c:pt idx="31">
                  <c:v>0.15384615384615397</c:v>
                </c:pt>
                <c:pt idx="32">
                  <c:v>0.17318435754189943</c:v>
                </c:pt>
                <c:pt idx="33">
                  <c:v>0.19318181818181812</c:v>
                </c:pt>
                <c:pt idx="34">
                  <c:v>0.2068965517241379</c:v>
                </c:pt>
                <c:pt idx="35">
                  <c:v>0.22807017543859653</c:v>
                </c:pt>
                <c:pt idx="36">
                  <c:v>0.21387283236994237</c:v>
                </c:pt>
                <c:pt idx="37">
                  <c:v>0.22093023255813971</c:v>
                </c:pt>
                <c:pt idx="38">
                  <c:v>0.22807017543859653</c:v>
                </c:pt>
                <c:pt idx="39">
                  <c:v>0.25</c:v>
                </c:pt>
                <c:pt idx="40">
                  <c:v>0.28048780487804881</c:v>
                </c:pt>
                <c:pt idx="41">
                  <c:v>0.2883435582822087</c:v>
                </c:pt>
                <c:pt idx="42">
                  <c:v>0.2883435582822087</c:v>
                </c:pt>
                <c:pt idx="43">
                  <c:v>0.23529411764705888</c:v>
                </c:pt>
                <c:pt idx="44">
                  <c:v>0.19999999999999996</c:v>
                </c:pt>
                <c:pt idx="45">
                  <c:v>0.19318181818181812</c:v>
                </c:pt>
                <c:pt idx="46">
                  <c:v>0.15384615384615397</c:v>
                </c:pt>
                <c:pt idx="47">
                  <c:v>0.12903225806451601</c:v>
                </c:pt>
                <c:pt idx="48">
                  <c:v>9.9476439790576077E-2</c:v>
                </c:pt>
                <c:pt idx="49">
                  <c:v>0.11111111111111116</c:v>
                </c:pt>
                <c:pt idx="50">
                  <c:v>9.375E-2</c:v>
                </c:pt>
                <c:pt idx="51">
                  <c:v>9.9476439790576077E-2</c:v>
                </c:pt>
                <c:pt idx="52">
                  <c:v>9.375E-2</c:v>
                </c:pt>
                <c:pt idx="53">
                  <c:v>0.14754098360655732</c:v>
                </c:pt>
                <c:pt idx="54">
                  <c:v>0.16022099447513805</c:v>
                </c:pt>
                <c:pt idx="55">
                  <c:v>0.16666666666666674</c:v>
                </c:pt>
                <c:pt idx="56">
                  <c:v>0.17318435754189943</c:v>
                </c:pt>
                <c:pt idx="57">
                  <c:v>0.2068965517241379</c:v>
                </c:pt>
                <c:pt idx="58">
                  <c:v>0.25</c:v>
                </c:pt>
                <c:pt idx="59">
                  <c:v>0.28676470588235303</c:v>
                </c:pt>
                <c:pt idx="60">
                  <c:v>0.33672819859961822</c:v>
                </c:pt>
                <c:pt idx="61">
                  <c:v>0.32659507264687315</c:v>
                </c:pt>
                <c:pt idx="62">
                  <c:v>0.34615384615384626</c:v>
                </c:pt>
                <c:pt idx="63">
                  <c:v>0.34615384615384626</c:v>
                </c:pt>
                <c:pt idx="64">
                  <c:v>0.35396518375241781</c:v>
                </c:pt>
                <c:pt idx="65">
                  <c:v>0.20012853852124554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9D-4337-B8B2-43552112E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0371120"/>
        <c:axId val="1870369200"/>
      </c:lineChart>
      <c:catAx>
        <c:axId val="187037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0369200"/>
        <c:crosses val="autoZero"/>
        <c:auto val="1"/>
        <c:lblAlgn val="ctr"/>
        <c:lblOffset val="100"/>
        <c:noMultiLvlLbl val="0"/>
      </c:catAx>
      <c:valAx>
        <c:axId val="187036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7037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US!$A$5:$B$5</c:f>
              <c:strCache>
                <c:ptCount val="2"/>
                <c:pt idx="0">
                  <c:v>C/L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US!$C$1:$BS$1</c:f>
              <c:numCache>
                <c:formatCode>General</c:formatCode>
                <c:ptCount val="6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7">
                  <c:v>2026</c:v>
                </c:pt>
                <c:pt idx="68">
                  <c:v>2027</c:v>
                </c:pt>
              </c:numCache>
            </c:numRef>
          </c:cat>
          <c:val>
            <c:numRef>
              <c:f>US!$C$5:$BS$5</c:f>
              <c:numCache>
                <c:formatCode>General</c:formatCode>
                <c:ptCount val="69"/>
                <c:pt idx="0">
                  <c:v>0.65967462629131035</c:v>
                </c:pt>
                <c:pt idx="1">
                  <c:v>0.66846660613203002</c:v>
                </c:pt>
                <c:pt idx="2">
                  <c:v>0.6727355347776236</c:v>
                </c:pt>
                <c:pt idx="3">
                  <c:v>0.67707171206747496</c:v>
                </c:pt>
                <c:pt idx="4">
                  <c:v>0.67532557329354914</c:v>
                </c:pt>
                <c:pt idx="5">
                  <c:v>0.6867985496164376</c:v>
                </c:pt>
                <c:pt idx="6">
                  <c:v>0.66747620902665694</c:v>
                </c:pt>
                <c:pt idx="7">
                  <c:v>0.64495599468615084</c:v>
                </c:pt>
                <c:pt idx="8">
                  <c:v>0.63033995994264591</c:v>
                </c:pt>
                <c:pt idx="9">
                  <c:v>0.60275718812667256</c:v>
                </c:pt>
                <c:pt idx="10">
                  <c:v>0.57435138066238434</c:v>
                </c:pt>
                <c:pt idx="11">
                  <c:v>0.59331943805321707</c:v>
                </c:pt>
                <c:pt idx="12">
                  <c:v>0.6007091151238696</c:v>
                </c:pt>
                <c:pt idx="13">
                  <c:v>0.60852889641391117</c:v>
                </c:pt>
                <c:pt idx="14">
                  <c:v>0.59529117294874501</c:v>
                </c:pt>
                <c:pt idx="15">
                  <c:v>0.62652266031017467</c:v>
                </c:pt>
                <c:pt idx="16">
                  <c:v>0.63250392985776205</c:v>
                </c:pt>
                <c:pt idx="17">
                  <c:v>0.63807984821856667</c:v>
                </c:pt>
                <c:pt idx="18">
                  <c:v>0.64505446272356137</c:v>
                </c:pt>
                <c:pt idx="19">
                  <c:v>0.63186741776562949</c:v>
                </c:pt>
                <c:pt idx="20">
                  <c:v>0.61649217644828935</c:v>
                </c:pt>
                <c:pt idx="21">
                  <c:v>0.64288682704842637</c:v>
                </c:pt>
                <c:pt idx="22">
                  <c:v>0.64233311764628209</c:v>
                </c:pt>
                <c:pt idx="23">
                  <c:v>0.65711430930777248</c:v>
                </c:pt>
                <c:pt idx="24">
                  <c:v>0.68201281269699732</c:v>
                </c:pt>
                <c:pt idx="25">
                  <c:v>0.6745829073368016</c:v>
                </c:pt>
                <c:pt idx="26">
                  <c:v>0.65155660034318141</c:v>
                </c:pt>
                <c:pt idx="27">
                  <c:v>0.65005189515526507</c:v>
                </c:pt>
                <c:pt idx="28">
                  <c:v>0.65781384904101736</c:v>
                </c:pt>
                <c:pt idx="29">
                  <c:v>0.65632022301987403</c:v>
                </c:pt>
                <c:pt idx="30">
                  <c:v>0.63634957578948625</c:v>
                </c:pt>
                <c:pt idx="31">
                  <c:v>0.6320243989242651</c:v>
                </c:pt>
                <c:pt idx="32">
                  <c:v>0.62113591400766666</c:v>
                </c:pt>
                <c:pt idx="33">
                  <c:v>0.63237912270553653</c:v>
                </c:pt>
                <c:pt idx="34">
                  <c:v>0.65459463813214636</c:v>
                </c:pt>
                <c:pt idx="35">
                  <c:v>0.67163361475882277</c:v>
                </c:pt>
                <c:pt idx="36">
                  <c:v>0.68976742492253562</c:v>
                </c:pt>
                <c:pt idx="37">
                  <c:v>0.69512414018441748</c:v>
                </c:pt>
                <c:pt idx="38">
                  <c:v>0.67781967456317849</c:v>
                </c:pt>
                <c:pt idx="39">
                  <c:v>0.66954224193575818</c:v>
                </c:pt>
                <c:pt idx="40">
                  <c:v>0.65407543330243478</c:v>
                </c:pt>
                <c:pt idx="41">
                  <c:v>0.6588011960287401</c:v>
                </c:pt>
                <c:pt idx="42">
                  <c:v>0.67532630309628205</c:v>
                </c:pt>
                <c:pt idx="43">
                  <c:v>0.68556838600404624</c:v>
                </c:pt>
                <c:pt idx="44">
                  <c:v>0.69758879859884404</c:v>
                </c:pt>
                <c:pt idx="45">
                  <c:v>0.72579111270421659</c:v>
                </c:pt>
                <c:pt idx="46">
                  <c:v>0.74601011446012711</c:v>
                </c:pt>
                <c:pt idx="47">
                  <c:v>0.70858886179617164</c:v>
                </c:pt>
                <c:pt idx="48">
                  <c:v>0.68323513675534742</c:v>
                </c:pt>
                <c:pt idx="49">
                  <c:v>0.71463235550664328</c:v>
                </c:pt>
                <c:pt idx="50">
                  <c:v>0.76129025589284416</c:v>
                </c:pt>
                <c:pt idx="51">
                  <c:v>0.77074179989757108</c:v>
                </c:pt>
                <c:pt idx="52">
                  <c:v>0.78762329933013986</c:v>
                </c:pt>
                <c:pt idx="53">
                  <c:v>0.78482746580083884</c:v>
                </c:pt>
                <c:pt idx="54">
                  <c:v>0.78942476798541628</c:v>
                </c:pt>
                <c:pt idx="55">
                  <c:v>0.76854288078677302</c:v>
                </c:pt>
                <c:pt idx="56">
                  <c:v>0.75448106342767474</c:v>
                </c:pt>
                <c:pt idx="57">
                  <c:v>0.74797713996138759</c:v>
                </c:pt>
                <c:pt idx="58">
                  <c:v>0.7505332710534135</c:v>
                </c:pt>
                <c:pt idx="59">
                  <c:v>0.74737678810926977</c:v>
                </c:pt>
                <c:pt idx="60">
                  <c:v>0.7605022133867505</c:v>
                </c:pt>
                <c:pt idx="61">
                  <c:v>0.79909299906114439</c:v>
                </c:pt>
                <c:pt idx="62">
                  <c:v>0.80865734204958095</c:v>
                </c:pt>
                <c:pt idx="63">
                  <c:v>0.80814025323195648</c:v>
                </c:pt>
                <c:pt idx="64">
                  <c:v>0.8035118463065053</c:v>
                </c:pt>
                <c:pt idx="65">
                  <c:v>0.791603329087472</c:v>
                </c:pt>
                <c:pt idx="66">
                  <c:v>0.70225472665912381</c:v>
                </c:pt>
                <c:pt idx="67">
                  <c:v>0.80070291399325899</c:v>
                </c:pt>
                <c:pt idx="68">
                  <c:v>0.81396802077984531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A-4BC5-BF53-FAD8B675868F}"/>
            </c:ext>
          </c:extLst>
        </c:ser>
        <c:ser>
          <c:idx val="1"/>
          <c:order val="1"/>
          <c:tx>
            <c:strRef>
              <c:f>US!$A$7:$B$7</c:f>
              <c:strCache>
                <c:ptCount val="2"/>
                <c:pt idx="0">
                  <c:v>S1A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US!$C$1:$BS$1</c:f>
              <c:numCache>
                <c:formatCode>General</c:formatCode>
                <c:ptCount val="6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7">
                  <c:v>2026</c:v>
                </c:pt>
                <c:pt idx="68">
                  <c:v>2027</c:v>
                </c:pt>
              </c:numCache>
            </c:numRef>
          </c:cat>
          <c:val>
            <c:numRef>
              <c:f>US!$C$7:$BS$7</c:f>
              <c:numCache>
                <c:formatCode>General</c:formatCode>
                <c:ptCount val="69"/>
                <c:pt idx="0">
                  <c:v>8.2155362876866908E-2</c:v>
                </c:pt>
                <c:pt idx="1">
                  <c:v>8.9429026073375495E-2</c:v>
                </c:pt>
                <c:pt idx="2">
                  <c:v>9.2892172152184579E-2</c:v>
                </c:pt>
                <c:pt idx="3">
                  <c:v>9.6365165831034355E-2</c:v>
                </c:pt>
                <c:pt idx="4">
                  <c:v>9.4971986923014617E-2</c:v>
                </c:pt>
                <c:pt idx="5">
                  <c:v>0.10399620396640487</c:v>
                </c:pt>
                <c:pt idx="6">
                  <c:v>8.8619240836029844E-2</c:v>
                </c:pt>
                <c:pt idx="7">
                  <c:v>6.9534659142346911E-2</c:v>
                </c:pt>
                <c:pt idx="8">
                  <c:v>5.6418682239762277E-2</c:v>
                </c:pt>
                <c:pt idx="9">
                  <c:v>2.993388400956799E-2</c:v>
                </c:pt>
                <c:pt idx="10">
                  <c:v>-1.4581047697027043E-15</c:v>
                </c:pt>
                <c:pt idx="11">
                  <c:v>2.0306384671190253E-2</c:v>
                </c:pt>
                <c:pt idx="12">
                  <c:v>2.7870334882075069E-2</c:v>
                </c:pt>
                <c:pt idx="13">
                  <c:v>3.5674477165985333E-2</c:v>
                </c:pt>
                <c:pt idx="14">
                  <c:v>2.234298825230948E-2</c:v>
                </c:pt>
                <c:pt idx="15">
                  <c:v>5.289237111369377E-2</c:v>
                </c:pt>
                <c:pt idx="16">
                  <c:v>5.8398791481215045E-2</c:v>
                </c:pt>
                <c:pt idx="17">
                  <c:v>6.3439065516592646E-2</c:v>
                </c:pt>
                <c:pt idx="18">
                  <c:v>6.96210056573901E-2</c:v>
                </c:pt>
                <c:pt idx="19">
                  <c:v>5.7817768287997152E-2</c:v>
                </c:pt>
                <c:pt idx="20">
                  <c:v>4.3418367836311367E-2</c:v>
                </c:pt>
                <c:pt idx="21">
                  <c:v>6.7714090464578131E-2</c:v>
                </c:pt>
                <c:pt idx="22">
                  <c:v>6.7224916812558502E-2</c:v>
                </c:pt>
                <c:pt idx="23">
                  <c:v>8.0000602241753524E-2</c:v>
                </c:pt>
                <c:pt idx="24">
                  <c:v>0.10026883042530987</c:v>
                </c:pt>
                <c:pt idx="25">
                  <c:v>9.4377255359470488E-2</c:v>
                </c:pt>
                <c:pt idx="26">
                  <c:v>7.5264961723934903E-2</c:v>
                </c:pt>
                <c:pt idx="27">
                  <c:v>7.396889535630452E-2</c:v>
                </c:pt>
                <c:pt idx="28">
                  <c:v>8.0590999660598669E-2</c:v>
                </c:pt>
                <c:pt idx="29">
                  <c:v>7.9328884241979147E-2</c:v>
                </c:pt>
                <c:pt idx="30">
                  <c:v>6.1884461806888787E-2</c:v>
                </c:pt>
                <c:pt idx="31">
                  <c:v>5.79611730999594E-2</c:v>
                </c:pt>
                <c:pt idx="32">
                  <c:v>4.7842513904455465E-2</c:v>
                </c:pt>
                <c:pt idx="33">
                  <c:v>5.8284956766910145E-2</c:v>
                </c:pt>
                <c:pt idx="34">
                  <c:v>7.7863592510898472E-2</c:v>
                </c:pt>
                <c:pt idx="35">
                  <c:v>9.2002460495309663E-2</c:v>
                </c:pt>
                <c:pt idx="36">
                  <c:v>0.1062825181347492</c:v>
                </c:pt>
                <c:pt idx="37">
                  <c:v>0.11035828665448855</c:v>
                </c:pt>
                <c:pt idx="38">
                  <c:v>9.6959741293061563E-2</c:v>
                </c:pt>
                <c:pt idx="39">
                  <c:v>9.0305791772658656E-2</c:v>
                </c:pt>
                <c:pt idx="40">
                  <c:v>7.7421193199306834E-2</c:v>
                </c:pt>
                <c:pt idx="41">
                  <c:v>8.1422166894304926E-2</c:v>
                </c:pt>
                <c:pt idx="42">
                  <c:v>9.4972570710289403E-2</c:v>
                </c:pt>
                <c:pt idx="43">
                  <c:v>0.10304305951320933</c:v>
                </c:pt>
                <c:pt idx="44">
                  <c:v>0.11221254767206415</c:v>
                </c:pt>
                <c:pt idx="45">
                  <c:v>0.1325337594068457</c:v>
                </c:pt>
                <c:pt idx="46">
                  <c:v>0.14615696617811685</c:v>
                </c:pt>
                <c:pt idx="47">
                  <c:v>0.12033107693622937</c:v>
                </c:pt>
                <c:pt idx="48">
                  <c:v>0.10122580331228871</c:v>
                </c:pt>
                <c:pt idx="49">
                  <c:v>0.12468506343243752</c:v>
                </c:pt>
                <c:pt idx="50">
                  <c:v>0.15597237486871326</c:v>
                </c:pt>
                <c:pt idx="51">
                  <c:v>0.16184888618439131</c:v>
                </c:pt>
                <c:pt idx="52">
                  <c:v>0.1719940613704132</c:v>
                </c:pt>
                <c:pt idx="53">
                  <c:v>0.17034402103445329</c:v>
                </c:pt>
                <c:pt idx="54">
                  <c:v>0.17305105752425967</c:v>
                </c:pt>
                <c:pt idx="55">
                  <c:v>0.16049460689497155</c:v>
                </c:pt>
                <c:pt idx="56">
                  <c:v>0.15164750549409028</c:v>
                </c:pt>
                <c:pt idx="57">
                  <c:v>0.14744300165614507</c:v>
                </c:pt>
                <c:pt idx="58">
                  <c:v>0.14910412105048435</c:v>
                </c:pt>
                <c:pt idx="59">
                  <c:v>0.14705121113518679</c:v>
                </c:pt>
                <c:pt idx="60">
                  <c:v>0.15547581125832879</c:v>
                </c:pt>
                <c:pt idx="61">
                  <c:v>0.17864238524265411</c:v>
                </c:pt>
                <c:pt idx="62">
                  <c:v>0.18404208089852164</c:v>
                </c:pt>
                <c:pt idx="63">
                  <c:v>0.18375341872815437</c:v>
                </c:pt>
                <c:pt idx="64">
                  <c:v>0.18115308845925565</c:v>
                </c:pt>
                <c:pt idx="65">
                  <c:v>0.17432288260465528</c:v>
                </c:pt>
                <c:pt idx="67">
                  <c:v>0.17956031657410471</c:v>
                </c:pt>
                <c:pt idx="68">
                  <c:v>0.18698551388724591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A-4BC5-BF53-FAD8B675868F}"/>
            </c:ext>
          </c:extLst>
        </c:ser>
        <c:ser>
          <c:idx val="2"/>
          <c:order val="2"/>
          <c:tx>
            <c:strRef>
              <c:f>US!$A$8:$B$8</c:f>
              <c:strCache>
                <c:ptCount val="2"/>
                <c:pt idx="0">
                  <c:v>S1B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US!$C$1:$BS$1</c:f>
              <c:numCache>
                <c:formatCode>General</c:formatCode>
                <c:ptCount val="6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7">
                  <c:v>2026</c:v>
                </c:pt>
                <c:pt idx="68">
                  <c:v>2027</c:v>
                </c:pt>
              </c:numCache>
            </c:numRef>
          </c:cat>
          <c:val>
            <c:numRef>
              <c:f>US!$C$8:$BS$8</c:f>
              <c:numCache>
                <c:formatCode>General</c:formatCode>
                <c:ptCount val="69"/>
                <c:pt idx="0">
                  <c:v>5.4196063197667101E-2</c:v>
                </c:pt>
                <c:pt idx="1">
                  <c:v>5.9780573793283755E-2</c:v>
                </c:pt>
                <c:pt idx="2">
                  <c:v>6.2492122009401747E-2</c:v>
                </c:pt>
                <c:pt idx="3">
                  <c:v>6.524638537878466E-2</c:v>
                </c:pt>
                <c:pt idx="4">
                  <c:v>6.4137268813339074E-2</c:v>
                </c:pt>
                <c:pt idx="5">
                  <c:v>7.142470110949696E-2</c:v>
                </c:pt>
                <c:pt idx="6">
                  <c:v>5.9151491012269179E-2</c:v>
                </c:pt>
                <c:pt idx="7">
                  <c:v>4.484704788585956E-2</c:v>
                </c:pt>
                <c:pt idx="8">
                  <c:v>3.5563200291831978E-2</c:v>
                </c:pt>
                <c:pt idx="9">
                  <c:v>1.8043109907938327E-2</c:v>
                </c:pt>
                <c:pt idx="10">
                  <c:v>2.4179003563475089E-7</c:v>
                </c:pt>
                <c:pt idx="11">
                  <c:v>1.2048417445167646E-2</c:v>
                </c:pt>
                <c:pt idx="12">
                  <c:v>1.674221004329381E-2</c:v>
                </c:pt>
                <c:pt idx="13">
                  <c:v>2.1709197259004647E-2</c:v>
                </c:pt>
                <c:pt idx="14">
                  <c:v>1.3300828689882409E-2</c:v>
                </c:pt>
                <c:pt idx="15">
                  <c:v>3.3138518862804243E-2</c:v>
                </c:pt>
                <c:pt idx="16">
                  <c:v>3.6937715831960025E-2</c:v>
                </c:pt>
                <c:pt idx="17">
                  <c:v>4.047944087345625E-2</c:v>
                </c:pt>
                <c:pt idx="18">
                  <c:v>4.4909593047269269E-2</c:v>
                </c:pt>
                <c:pt idx="19">
                  <c:v>3.6533414572499742E-2</c:v>
                </c:pt>
                <c:pt idx="20">
                  <c:v>2.6767332347290666E-2</c:v>
                </c:pt>
                <c:pt idx="21">
                  <c:v>4.3532749081003172E-2</c:v>
                </c:pt>
                <c:pt idx="22">
                  <c:v>4.3181042630444005E-2</c:v>
                </c:pt>
                <c:pt idx="23">
                  <c:v>5.2569794987123289E-2</c:v>
                </c:pt>
                <c:pt idx="24">
                  <c:v>6.8384885388961786E-2</c:v>
                </c:pt>
                <c:pt idx="25">
                  <c:v>6.3665540490526987E-2</c:v>
                </c:pt>
                <c:pt idx="26">
                  <c:v>4.9039636233077291E-2</c:v>
                </c:pt>
                <c:pt idx="27">
                  <c:v>4.8083874025084065E-2</c:v>
                </c:pt>
                <c:pt idx="28">
                  <c:v>5.3014130293065148E-2</c:v>
                </c:pt>
                <c:pt idx="29">
                  <c:v>5.2065405376484707E-2</c:v>
                </c:pt>
                <c:pt idx="30">
                  <c:v>3.9380402330538938E-2</c:v>
                </c:pt>
                <c:pt idx="31">
                  <c:v>3.6633126236947894E-2</c:v>
                </c:pt>
                <c:pt idx="32">
                  <c:v>2.9716952577707709E-2</c:v>
                </c:pt>
                <c:pt idx="33">
                  <c:v>3.6858440529168264E-2</c:v>
                </c:pt>
                <c:pt idx="34">
                  <c:v>5.0969344277195114E-2</c:v>
                </c:pt>
                <c:pt idx="35">
                  <c:v>6.1792201839883751E-2</c:v>
                </c:pt>
                <c:pt idx="36">
                  <c:v>7.3310478363805581E-2</c:v>
                </c:pt>
                <c:pt idx="37">
                  <c:v>7.671296946133202E-2</c:v>
                </c:pt>
                <c:pt idx="38">
                  <c:v>6.5721477969765657E-2</c:v>
                </c:pt>
                <c:pt idx="39">
                  <c:v>6.0463798692768148E-2</c:v>
                </c:pt>
                <c:pt idx="40">
                  <c:v>5.0639554522742915E-2</c:v>
                </c:pt>
                <c:pt idx="41">
                  <c:v>5.3641275693120626E-2</c:v>
                </c:pt>
                <c:pt idx="42">
                  <c:v>6.413773237116889E-2</c:v>
                </c:pt>
                <c:pt idx="43">
                  <c:v>7.0643322870215269E-2</c:v>
                </c:pt>
                <c:pt idx="44">
                  <c:v>7.8278477035199953E-2</c:v>
                </c:pt>
                <c:pt idx="45">
                  <c:v>9.6192089759028723E-2</c:v>
                </c:pt>
                <c:pt idx="46">
                  <c:v>0.1090348432211922</c:v>
                </c:pt>
                <c:pt idx="47">
                  <c:v>8.5265523251277314E-2</c:v>
                </c:pt>
                <c:pt idx="48">
                  <c:v>6.9161284081724769E-2</c:v>
                </c:pt>
                <c:pt idx="49">
                  <c:v>8.9104243911709222E-2</c:v>
                </c:pt>
                <c:pt idx="50">
                  <c:v>0.11874051967626292</c:v>
                </c:pt>
                <c:pt idx="51">
                  <c:v>0.12474397380099554</c:v>
                </c:pt>
                <c:pt idx="52">
                  <c:v>0.1354668046262491</c:v>
                </c:pt>
                <c:pt idx="53">
                  <c:v>0.13369094045790225</c:v>
                </c:pt>
                <c:pt idx="54">
                  <c:v>0.13661106575688414</c:v>
                </c:pt>
                <c:pt idx="55">
                  <c:v>0.12334725914791116</c:v>
                </c:pt>
                <c:pt idx="56">
                  <c:v>0.11441544066582025</c:v>
                </c:pt>
                <c:pt idx="57">
                  <c:v>0.11028426314169308</c:v>
                </c:pt>
                <c:pt idx="58">
                  <c:v>0.11190787254774415</c:v>
                </c:pt>
                <c:pt idx="59">
                  <c:v>0.1099029302291991</c:v>
                </c:pt>
                <c:pt idx="60">
                  <c:v>0.11823996896927721</c:v>
                </c:pt>
                <c:pt idx="61">
                  <c:v>0.14275215568900737</c:v>
                </c:pt>
                <c:pt idx="62">
                  <c:v>0.14882725773958982</c:v>
                </c:pt>
                <c:pt idx="63">
                  <c:v>0.1484988120387109</c:v>
                </c:pt>
                <c:pt idx="64">
                  <c:v>0.14555892955669056</c:v>
                </c:pt>
                <c:pt idx="65">
                  <c:v>0.13799484936171924</c:v>
                </c:pt>
                <c:pt idx="67">
                  <c:v>0.14377474527170817</c:v>
                </c:pt>
                <c:pt idx="68">
                  <c:v>0.15220050724383913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A-4BC5-BF53-FAD8B675868F}"/>
            </c:ext>
          </c:extLst>
        </c:ser>
        <c:ser>
          <c:idx val="3"/>
          <c:order val="3"/>
          <c:tx>
            <c:strRef>
              <c:f>US!$A$12:$B$12</c:f>
              <c:strCache>
                <c:ptCount val="2"/>
                <c:pt idx="0">
                  <c:v>S2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US!$C$1:$BS$1</c:f>
              <c:numCache>
                <c:formatCode>General</c:formatCode>
                <c:ptCount val="69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7">
                  <c:v>2026</c:v>
                </c:pt>
                <c:pt idx="68">
                  <c:v>2027</c:v>
                </c:pt>
              </c:numCache>
            </c:numRef>
          </c:cat>
          <c:val>
            <c:numRef>
              <c:f>US!$C$12:$BR$12</c:f>
              <c:numCache>
                <c:formatCode>General</c:formatCode>
                <c:ptCount val="68"/>
                <c:pt idx="0">
                  <c:v>-0.42528735632183901</c:v>
                </c:pt>
                <c:pt idx="1">
                  <c:v>-0.41988950276243098</c:v>
                </c:pt>
                <c:pt idx="2">
                  <c:v>-0.3932389482808436</c:v>
                </c:pt>
                <c:pt idx="3">
                  <c:v>-0.3672793009942753</c:v>
                </c:pt>
                <c:pt idx="4">
                  <c:v>-0.34169278996865204</c:v>
                </c:pt>
                <c:pt idx="5">
                  <c:v>-0.2790937178166838</c:v>
                </c:pt>
                <c:pt idx="6">
                  <c:v>-0.22822491730981254</c:v>
                </c:pt>
                <c:pt idx="7">
                  <c:v>-0.17904612978889745</c:v>
                </c:pt>
                <c:pt idx="8">
                  <c:v>-0.14772727272727271</c:v>
                </c:pt>
                <c:pt idx="9">
                  <c:v>-0.14495114006514653</c:v>
                </c:pt>
                <c:pt idx="10">
                  <c:v>-0.15322580645161288</c:v>
                </c:pt>
                <c:pt idx="11">
                  <c:v>-7.3256840247131527E-2</c:v>
                </c:pt>
                <c:pt idx="12">
                  <c:v>4.4776119402985204E-2</c:v>
                </c:pt>
                <c:pt idx="13">
                  <c:v>0.11761575306013849</c:v>
                </c:pt>
                <c:pt idx="14">
                  <c:v>0.14441416893732972</c:v>
                </c:pt>
                <c:pt idx="15">
                  <c:v>0.18376550169109351</c:v>
                </c:pt>
                <c:pt idx="16">
                  <c:v>0.20828538550057552</c:v>
                </c:pt>
                <c:pt idx="17">
                  <c:v>0.17318435754189943</c:v>
                </c:pt>
                <c:pt idx="18">
                  <c:v>0.19318181818181812</c:v>
                </c:pt>
                <c:pt idx="19">
                  <c:v>0.16150442477876115</c:v>
                </c:pt>
                <c:pt idx="20">
                  <c:v>0.1416145691764068</c:v>
                </c:pt>
                <c:pt idx="21">
                  <c:v>0.1589403973509933</c:v>
                </c:pt>
                <c:pt idx="22">
                  <c:v>0.14911080711354319</c:v>
                </c:pt>
                <c:pt idx="23">
                  <c:v>0.16731517509727634</c:v>
                </c:pt>
                <c:pt idx="24">
                  <c:v>0.16246886244118475</c:v>
                </c:pt>
                <c:pt idx="25">
                  <c:v>0.13882863340563989</c:v>
                </c:pt>
                <c:pt idx="26">
                  <c:v>0.14285714285714302</c:v>
                </c:pt>
                <c:pt idx="27">
                  <c:v>0.12179487179487181</c:v>
                </c:pt>
                <c:pt idx="28">
                  <c:v>8.5832471561530621E-2</c:v>
                </c:pt>
                <c:pt idx="29">
                  <c:v>4.2701092353525372E-2</c:v>
                </c:pt>
                <c:pt idx="30">
                  <c:v>9.1302258529553093E-3</c:v>
                </c:pt>
                <c:pt idx="31">
                  <c:v>1.8181818181818299E-2</c:v>
                </c:pt>
                <c:pt idx="32">
                  <c:v>2.6392961876833043E-2</c:v>
                </c:pt>
                <c:pt idx="33">
                  <c:v>3.9861351819757473E-2</c:v>
                </c:pt>
                <c:pt idx="34">
                  <c:v>4.9213090182363306E-2</c:v>
                </c:pt>
                <c:pt idx="35">
                  <c:v>6.1678463094034353E-2</c:v>
                </c:pt>
                <c:pt idx="36">
                  <c:v>6.2753036437247056E-2</c:v>
                </c:pt>
                <c:pt idx="37">
                  <c:v>6.5449010654490047E-2</c:v>
                </c:pt>
                <c:pt idx="38">
                  <c:v>5.0525262631315737E-2</c:v>
                </c:pt>
                <c:pt idx="39">
                  <c:v>4.6077210460772289E-2</c:v>
                </c:pt>
                <c:pt idx="40">
                  <c:v>2.1400778210116655E-2</c:v>
                </c:pt>
                <c:pt idx="41">
                  <c:v>3.4228022654518631E-2</c:v>
                </c:pt>
                <c:pt idx="42">
                  <c:v>3.9346696362286604E-2</c:v>
                </c:pt>
                <c:pt idx="43">
                  <c:v>2.5641025641025772E-2</c:v>
                </c:pt>
                <c:pt idx="44">
                  <c:v>2.3641238118450092E-2</c:v>
                </c:pt>
                <c:pt idx="45">
                  <c:v>2.0904229460379176E-2</c:v>
                </c:pt>
                <c:pt idx="46">
                  <c:v>-3.7950664136622292E-3</c:v>
                </c:pt>
                <c:pt idx="47">
                  <c:v>-9.4339622641509413E-3</c:v>
                </c:pt>
                <c:pt idx="48">
                  <c:v>1.3513513513513598E-2</c:v>
                </c:pt>
                <c:pt idx="49">
                  <c:v>4.8951048951049181E-2</c:v>
                </c:pt>
                <c:pt idx="50">
                  <c:v>8.7519419989642744E-2</c:v>
                </c:pt>
                <c:pt idx="51">
                  <c:v>0.10847189231987331</c:v>
                </c:pt>
                <c:pt idx="52">
                  <c:v>0.1167242754586546</c:v>
                </c:pt>
                <c:pt idx="53">
                  <c:v>0.13055181695827733</c:v>
                </c:pt>
                <c:pt idx="54">
                  <c:v>0.12751677852348986</c:v>
                </c:pt>
                <c:pt idx="55">
                  <c:v>0.13913751017087073</c:v>
                </c:pt>
                <c:pt idx="56">
                  <c:v>0.15352925020598751</c:v>
                </c:pt>
                <c:pt idx="57">
                  <c:v>0.18946474086661014</c:v>
                </c:pt>
                <c:pt idx="58">
                  <c:v>0.21422376409366861</c:v>
                </c:pt>
                <c:pt idx="59">
                  <c:v>0.23094958968347012</c:v>
                </c:pt>
                <c:pt idx="60">
                  <c:v>0.27931769722814503</c:v>
                </c:pt>
                <c:pt idx="61">
                  <c:v>0.26201923076923084</c:v>
                </c:pt>
                <c:pt idx="62">
                  <c:v>0.2677331723513432</c:v>
                </c:pt>
                <c:pt idx="63">
                  <c:v>0.29910300030931025</c:v>
                </c:pt>
                <c:pt idx="64">
                  <c:v>0.29111589302182606</c:v>
                </c:pt>
                <c:pt idx="65">
                  <c:v>0.11209109606312723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6A-4BC5-BF53-FAD8B6758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0122864"/>
        <c:axId val="1810123344"/>
      </c:lineChart>
      <c:catAx>
        <c:axId val="181012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10123344"/>
        <c:crosses val="autoZero"/>
        <c:auto val="1"/>
        <c:lblAlgn val="ctr"/>
        <c:lblOffset val="100"/>
        <c:noMultiLvlLbl val="0"/>
      </c:catAx>
      <c:valAx>
        <c:axId val="181012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1012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C_su_L!$A$2:$B$2</c:f>
              <c:strCache>
                <c:ptCount val="2"/>
                <c:pt idx="0">
                  <c:v>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C_su_L!$C$1:$BX$1</c:f>
              <c:numCache>
                <c:formatCode>General</c:formatCode>
                <c:ptCount val="7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C_su_L!$C$2:$BX$2</c:f>
              <c:numCache>
                <c:formatCode>General</c:formatCode>
                <c:ptCount val="74"/>
                <c:pt idx="0">
                  <c:v>1.4228959263765233</c:v>
                </c:pt>
                <c:pt idx="1">
                  <c:v>1.4165713937685434</c:v>
                </c:pt>
                <c:pt idx="2">
                  <c:v>1.3332455909449856</c:v>
                </c:pt>
                <c:pt idx="3">
                  <c:v>1.184816895521654</c:v>
                </c:pt>
                <c:pt idx="4">
                  <c:v>1.1460870947129345</c:v>
                </c:pt>
                <c:pt idx="5">
                  <c:v>1.1851165259750398</c:v>
                </c:pt>
                <c:pt idx="6">
                  <c:v>1.2213884517271216</c:v>
                </c:pt>
                <c:pt idx="7">
                  <c:v>1.1977824432720092</c:v>
                </c:pt>
                <c:pt idx="8">
                  <c:v>1.2044477209496542</c:v>
                </c:pt>
                <c:pt idx="9">
                  <c:v>1.2191814123057692</c:v>
                </c:pt>
                <c:pt idx="10">
                  <c:v>1.1254071518027733</c:v>
                </c:pt>
                <c:pt idx="11">
                  <c:v>1.0190302381238594</c:v>
                </c:pt>
                <c:pt idx="12">
                  <c:v>0.99750690945040199</c:v>
                </c:pt>
                <c:pt idx="13">
                  <c:v>1.014654919883446</c:v>
                </c:pt>
                <c:pt idx="14">
                  <c:v>1.0502933490360642</c:v>
                </c:pt>
                <c:pt idx="15">
                  <c:v>0.99031607415844203</c:v>
                </c:pt>
                <c:pt idx="16">
                  <c:v>1.0239654584345774</c:v>
                </c:pt>
                <c:pt idx="17">
                  <c:v>1.0047217865754636</c:v>
                </c:pt>
                <c:pt idx="18">
                  <c:v>1.043548084199992</c:v>
                </c:pt>
                <c:pt idx="19">
                  <c:v>1.0784642962433968</c:v>
                </c:pt>
                <c:pt idx="20">
                  <c:v>1.1029256735461292</c:v>
                </c:pt>
                <c:pt idx="21">
                  <c:v>1.078173665404585</c:v>
                </c:pt>
                <c:pt idx="22">
                  <c:v>1.0976890114563667</c:v>
                </c:pt>
                <c:pt idx="23">
                  <c:v>1.1120844113992769</c:v>
                </c:pt>
                <c:pt idx="24">
                  <c:v>1.1692229601077737</c:v>
                </c:pt>
                <c:pt idx="25">
                  <c:v>1.1807546617094784</c:v>
                </c:pt>
                <c:pt idx="26">
                  <c:v>1.2325548217184195</c:v>
                </c:pt>
                <c:pt idx="27">
                  <c:v>1.2356874502303714</c:v>
                </c:pt>
                <c:pt idx="28">
                  <c:v>1.2430238627066017</c:v>
                </c:pt>
                <c:pt idx="29">
                  <c:v>1.2479514062069463</c:v>
                </c:pt>
                <c:pt idx="30">
                  <c:v>1.1994835371962995</c:v>
                </c:pt>
                <c:pt idx="31">
                  <c:v>1.1799886124240497</c:v>
                </c:pt>
                <c:pt idx="32">
                  <c:v>1.1838096215948801</c:v>
                </c:pt>
                <c:pt idx="33">
                  <c:v>1.1935632823247677</c:v>
                </c:pt>
                <c:pt idx="34">
                  <c:v>1.269306018067301</c:v>
                </c:pt>
                <c:pt idx="35">
                  <c:v>1.3506746477733049</c:v>
                </c:pt>
                <c:pt idx="36">
                  <c:v>1.3329214149310942</c:v>
                </c:pt>
                <c:pt idx="37">
                  <c:v>1.3086788355360808</c:v>
                </c:pt>
                <c:pt idx="38">
                  <c:v>1.3368111175277257</c:v>
                </c:pt>
                <c:pt idx="39">
                  <c:v>1.3345181798680386</c:v>
                </c:pt>
                <c:pt idx="40">
                  <c:v>1.378840961025243</c:v>
                </c:pt>
                <c:pt idx="41">
                  <c:v>1.3871258837477678</c:v>
                </c:pt>
                <c:pt idx="42">
                  <c:v>1.3610924814841807</c:v>
                </c:pt>
                <c:pt idx="43">
                  <c:v>1.3482393795445746</c:v>
                </c:pt>
                <c:pt idx="44">
                  <c:v>1.3537122139122701</c:v>
                </c:pt>
                <c:pt idx="45">
                  <c:v>1.3126838270648844</c:v>
                </c:pt>
                <c:pt idx="46">
                  <c:v>1.2895865960773942</c:v>
                </c:pt>
                <c:pt idx="47">
                  <c:v>1.2926037386658122</c:v>
                </c:pt>
                <c:pt idx="48">
                  <c:v>1.2649716633883186</c:v>
                </c:pt>
                <c:pt idx="49">
                  <c:v>1.2083670453589372</c:v>
                </c:pt>
                <c:pt idx="50">
                  <c:v>1.2145940211059851</c:v>
                </c:pt>
                <c:pt idx="51">
                  <c:v>1.2350847493140926</c:v>
                </c:pt>
                <c:pt idx="52">
                  <c:v>1.2086331452249512</c:v>
                </c:pt>
                <c:pt idx="53">
                  <c:v>1.2229240240474186</c:v>
                </c:pt>
                <c:pt idx="54">
                  <c:v>1.2296952265307666</c:v>
                </c:pt>
                <c:pt idx="55">
                  <c:v>1.2203400167345562</c:v>
                </c:pt>
                <c:pt idx="56">
                  <c:v>1.2440814252653434</c:v>
                </c:pt>
                <c:pt idx="57">
                  <c:v>1.2299630848439291</c:v>
                </c:pt>
                <c:pt idx="58">
                  <c:v>1.2084552215134108</c:v>
                </c:pt>
                <c:pt idx="59">
                  <c:v>1.1901854186510232</c:v>
                </c:pt>
                <c:pt idx="60">
                  <c:v>1.1757025328293125</c:v>
                </c:pt>
                <c:pt idx="61">
                  <c:v>1.1957818570763266</c:v>
                </c:pt>
                <c:pt idx="62">
                  <c:v>1.2544156917294913</c:v>
                </c:pt>
                <c:pt idx="63">
                  <c:v>1.2973626314887952</c:v>
                </c:pt>
                <c:pt idx="64">
                  <c:v>1.2268527755378393</c:v>
                </c:pt>
                <c:pt idx="65">
                  <c:v>1.1896297907648075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78-4716-BB12-BD5A5A52088B}"/>
            </c:ext>
          </c:extLst>
        </c:ser>
        <c:ser>
          <c:idx val="1"/>
          <c:order val="1"/>
          <c:tx>
            <c:strRef>
              <c:f>C_su_L!$A$3:$B$3</c:f>
              <c:strCache>
                <c:ptCount val="2"/>
                <c:pt idx="0">
                  <c:v>DE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C_su_L!$C$1:$BX$1</c:f>
              <c:numCache>
                <c:formatCode>General</c:formatCode>
                <c:ptCount val="7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C_su_L!$C$3:$BX$3</c:f>
              <c:numCache>
                <c:formatCode>General</c:formatCode>
                <c:ptCount val="74"/>
                <c:pt idx="31">
                  <c:v>0.69985828981413145</c:v>
                </c:pt>
                <c:pt idx="32">
                  <c:v>0.67729559976686948</c:v>
                </c:pt>
                <c:pt idx="33">
                  <c:v>0.67563914174997108</c:v>
                </c:pt>
                <c:pt idx="34">
                  <c:v>0.702380807577066</c:v>
                </c:pt>
                <c:pt idx="35">
                  <c:v>0.70006100626168277</c:v>
                </c:pt>
                <c:pt idx="36">
                  <c:v>0.71164268830972899</c:v>
                </c:pt>
                <c:pt idx="37">
                  <c:v>0.73518038879634895</c:v>
                </c:pt>
                <c:pt idx="38">
                  <c:v>0.74516527975205216</c:v>
                </c:pt>
                <c:pt idx="39">
                  <c:v>0.729387789526179</c:v>
                </c:pt>
                <c:pt idx="40">
                  <c:v>0.70350474867622281</c:v>
                </c:pt>
                <c:pt idx="41">
                  <c:v>0.7310027084748969</c:v>
                </c:pt>
                <c:pt idx="42">
                  <c:v>0.74041119207780837</c:v>
                </c:pt>
                <c:pt idx="43">
                  <c:v>0.74073711961770083</c:v>
                </c:pt>
                <c:pt idx="44">
                  <c:v>0.77805722464567662</c:v>
                </c:pt>
                <c:pt idx="45">
                  <c:v>0.80657855435442172</c:v>
                </c:pt>
                <c:pt idx="46">
                  <c:v>0.85106636793074975</c:v>
                </c:pt>
                <c:pt idx="47">
                  <c:v>0.87353472701069612</c:v>
                </c:pt>
                <c:pt idx="48">
                  <c:v>0.83652509373191408</c:v>
                </c:pt>
                <c:pt idx="49">
                  <c:v>0.75719826709832805</c:v>
                </c:pt>
                <c:pt idx="50">
                  <c:v>0.79421351253470673</c:v>
                </c:pt>
                <c:pt idx="51">
                  <c:v>0.80031599027274181</c:v>
                </c:pt>
                <c:pt idx="52">
                  <c:v>0.76363794155687825</c:v>
                </c:pt>
                <c:pt idx="53">
                  <c:v>0.7528765980061749</c:v>
                </c:pt>
                <c:pt idx="54">
                  <c:v>0.75466782429318424</c:v>
                </c:pt>
                <c:pt idx="55">
                  <c:v>0.74296112180396034</c:v>
                </c:pt>
                <c:pt idx="56">
                  <c:v>0.73655078040860356</c:v>
                </c:pt>
                <c:pt idx="57">
                  <c:v>0.73392723450360686</c:v>
                </c:pt>
                <c:pt idx="58">
                  <c:v>0.704072238233315</c:v>
                </c:pt>
                <c:pt idx="59">
                  <c:v>0.67974469514702773</c:v>
                </c:pt>
                <c:pt idx="60">
                  <c:v>0.67430318850129023</c:v>
                </c:pt>
                <c:pt idx="61">
                  <c:v>0.7201153732690061</c:v>
                </c:pt>
                <c:pt idx="62">
                  <c:v>0.73466290687795299</c:v>
                </c:pt>
                <c:pt idx="63">
                  <c:v>0.73511260115897259</c:v>
                </c:pt>
                <c:pt idx="64">
                  <c:v>0.67466358275332805</c:v>
                </c:pt>
                <c:pt idx="65">
                  <c:v>0.65534730046452527</c:v>
                </c:pt>
                <c:pt idx="66">
                  <c:v>0.66658742986644315</c:v>
                </c:pt>
                <c:pt idx="67">
                  <c:v>0.66697813206866108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78-4716-BB12-BD5A5A52088B}"/>
            </c:ext>
          </c:extLst>
        </c:ser>
        <c:ser>
          <c:idx val="2"/>
          <c:order val="2"/>
          <c:tx>
            <c:strRef>
              <c:f>C_su_L!$A$4:$B$4</c:f>
              <c:strCache>
                <c:ptCount val="2"/>
                <c:pt idx="0">
                  <c:v>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C_su_L!$C$1:$BX$1</c:f>
              <c:numCache>
                <c:formatCode>General</c:formatCode>
                <c:ptCount val="7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C_su_L!$C$4:$BX$4</c:f>
              <c:numCache>
                <c:formatCode>General</c:formatCode>
                <c:ptCount val="74"/>
                <c:pt idx="0">
                  <c:v>1.3196004367785354</c:v>
                </c:pt>
                <c:pt idx="1">
                  <c:v>1.3461244533410903</c:v>
                </c:pt>
                <c:pt idx="2">
                  <c:v>1.3444794443098294</c:v>
                </c:pt>
                <c:pt idx="3">
                  <c:v>1.266824159272552</c:v>
                </c:pt>
                <c:pt idx="4">
                  <c:v>1.2265485753351075</c:v>
                </c:pt>
                <c:pt idx="5">
                  <c:v>1.1841056141812338</c:v>
                </c:pt>
                <c:pt idx="6">
                  <c:v>1.1120739844559921</c:v>
                </c:pt>
                <c:pt idx="7">
                  <c:v>1.0655400789221194</c:v>
                </c:pt>
                <c:pt idx="8">
                  <c:v>1.1226925638104768</c:v>
                </c:pt>
                <c:pt idx="9">
                  <c:v>1.1126225667599243</c:v>
                </c:pt>
                <c:pt idx="10">
                  <c:v>1.0640541415914411</c:v>
                </c:pt>
                <c:pt idx="11">
                  <c:v>1.0207480573708305</c:v>
                </c:pt>
                <c:pt idx="12">
                  <c:v>0.94941194048965816</c:v>
                </c:pt>
                <c:pt idx="13">
                  <c:v>0.91966485541028797</c:v>
                </c:pt>
                <c:pt idx="14">
                  <c:v>0.9155965846527756</c:v>
                </c:pt>
                <c:pt idx="15">
                  <c:v>0.85321076902709159</c:v>
                </c:pt>
                <c:pt idx="16">
                  <c:v>0.81770161095610572</c:v>
                </c:pt>
                <c:pt idx="17">
                  <c:v>0.81810805740247294</c:v>
                </c:pt>
                <c:pt idx="18">
                  <c:v>0.83369458091818838</c:v>
                </c:pt>
                <c:pt idx="19">
                  <c:v>0.83381465519670928</c:v>
                </c:pt>
                <c:pt idx="20">
                  <c:v>0.8601075850590767</c:v>
                </c:pt>
                <c:pt idx="21">
                  <c:v>0.83929654583338364</c:v>
                </c:pt>
                <c:pt idx="22">
                  <c:v>0.86823091456591028</c:v>
                </c:pt>
                <c:pt idx="23">
                  <c:v>0.86527292170928505</c:v>
                </c:pt>
                <c:pt idx="24">
                  <c:v>0.96135442211536426</c:v>
                </c:pt>
                <c:pt idx="25">
                  <c:v>0.99596157182067135</c:v>
                </c:pt>
                <c:pt idx="26">
                  <c:v>1.0184675533241121</c:v>
                </c:pt>
                <c:pt idx="27">
                  <c:v>1.014548209632709</c:v>
                </c:pt>
                <c:pt idx="28">
                  <c:v>1.0157676761844392</c:v>
                </c:pt>
                <c:pt idx="29">
                  <c:v>0.98648541306774318</c:v>
                </c:pt>
                <c:pt idx="30">
                  <c:v>0.91533946254160115</c:v>
                </c:pt>
                <c:pt idx="31">
                  <c:v>0.86574960100670739</c:v>
                </c:pt>
                <c:pt idx="32">
                  <c:v>0.82940196064279448</c:v>
                </c:pt>
                <c:pt idx="33">
                  <c:v>0.84170899456536918</c:v>
                </c:pt>
                <c:pt idx="34">
                  <c:v>0.88905756046813345</c:v>
                </c:pt>
                <c:pt idx="35">
                  <c:v>0.92490593336396854</c:v>
                </c:pt>
                <c:pt idx="36">
                  <c:v>0.93108715764108518</c:v>
                </c:pt>
                <c:pt idx="37">
                  <c:v>0.88474343286665502</c:v>
                </c:pt>
                <c:pt idx="38">
                  <c:v>0.86733467674844245</c:v>
                </c:pt>
                <c:pt idx="39">
                  <c:v>0.85711875146355909</c:v>
                </c:pt>
                <c:pt idx="40">
                  <c:v>0.85509689622125296</c:v>
                </c:pt>
                <c:pt idx="41">
                  <c:v>0.88871046257598785</c:v>
                </c:pt>
                <c:pt idx="42">
                  <c:v>0.89862010701210926</c:v>
                </c:pt>
                <c:pt idx="43">
                  <c:v>0.91126835802121509</c:v>
                </c:pt>
                <c:pt idx="44">
                  <c:v>0.90646229996351779</c:v>
                </c:pt>
                <c:pt idx="45">
                  <c:v>0.90607309763575195</c:v>
                </c:pt>
                <c:pt idx="46">
                  <c:v>0.90072845465062568</c:v>
                </c:pt>
                <c:pt idx="47">
                  <c:v>0.90760488463132494</c:v>
                </c:pt>
                <c:pt idx="48">
                  <c:v>0.87961872691324339</c:v>
                </c:pt>
                <c:pt idx="49">
                  <c:v>0.88899526570902443</c:v>
                </c:pt>
                <c:pt idx="50">
                  <c:v>0.86807673761145199</c:v>
                </c:pt>
                <c:pt idx="51">
                  <c:v>0.90517121029976344</c:v>
                </c:pt>
                <c:pt idx="52">
                  <c:v>0.95214391539639343</c:v>
                </c:pt>
                <c:pt idx="53">
                  <c:v>0.97322148321929236</c:v>
                </c:pt>
                <c:pt idx="54">
                  <c:v>0.9642662937932106</c:v>
                </c:pt>
                <c:pt idx="55">
                  <c:v>0.96154070568730776</c:v>
                </c:pt>
                <c:pt idx="56">
                  <c:v>0.98453028886373706</c:v>
                </c:pt>
                <c:pt idx="57">
                  <c:v>0.98809595940470318</c:v>
                </c:pt>
                <c:pt idx="58">
                  <c:v>0.97215467566453406</c:v>
                </c:pt>
                <c:pt idx="59">
                  <c:v>0.92240962868257692</c:v>
                </c:pt>
                <c:pt idx="60">
                  <c:v>0.82782905532635898</c:v>
                </c:pt>
                <c:pt idx="61">
                  <c:v>0.83468030910652724</c:v>
                </c:pt>
                <c:pt idx="62">
                  <c:v>0.89471310395058223</c:v>
                </c:pt>
                <c:pt idx="63">
                  <c:v>0.90174616354003778</c:v>
                </c:pt>
                <c:pt idx="64">
                  <c:v>0.88404914643232679</c:v>
                </c:pt>
                <c:pt idx="65">
                  <c:v>0.86136414382601589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78-4716-BB12-BD5A5A52088B}"/>
            </c:ext>
          </c:extLst>
        </c:ser>
        <c:ser>
          <c:idx val="3"/>
          <c:order val="3"/>
          <c:tx>
            <c:strRef>
              <c:f>C_su_L!$A$5:$B$5</c:f>
              <c:strCache>
                <c:ptCount val="2"/>
                <c:pt idx="0">
                  <c:v>FR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C_su_L!$C$1:$BX$1</c:f>
              <c:numCache>
                <c:formatCode>General</c:formatCode>
                <c:ptCount val="7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C_su_L!$C$5:$BX$5</c:f>
              <c:numCache>
                <c:formatCode>General</c:formatCode>
                <c:ptCount val="74"/>
                <c:pt idx="0">
                  <c:v>0.90915103065189562</c:v>
                </c:pt>
                <c:pt idx="1">
                  <c:v>0.85370839149258315</c:v>
                </c:pt>
                <c:pt idx="2">
                  <c:v>0.83752045941711484</c:v>
                </c:pt>
                <c:pt idx="3">
                  <c:v>0.79366416245355498</c:v>
                </c:pt>
                <c:pt idx="4">
                  <c:v>0.77746317339502569</c:v>
                </c:pt>
                <c:pt idx="5">
                  <c:v>0.78305707254403178</c:v>
                </c:pt>
                <c:pt idx="6">
                  <c:v>0.79221561639065563</c:v>
                </c:pt>
                <c:pt idx="7">
                  <c:v>0.80026801336278641</c:v>
                </c:pt>
                <c:pt idx="8">
                  <c:v>0.76384615918610255</c:v>
                </c:pt>
                <c:pt idx="9">
                  <c:v>0.76929288675483509</c:v>
                </c:pt>
                <c:pt idx="10">
                  <c:v>0.75545672188101498</c:v>
                </c:pt>
                <c:pt idx="11">
                  <c:v>0.73881206985637227</c:v>
                </c:pt>
                <c:pt idx="12">
                  <c:v>0.73430089685695843</c:v>
                </c:pt>
                <c:pt idx="13">
                  <c:v>0.73096719637429608</c:v>
                </c:pt>
                <c:pt idx="14">
                  <c:v>0.70692567559687569</c:v>
                </c:pt>
                <c:pt idx="15">
                  <c:v>0.62145045553335732</c:v>
                </c:pt>
                <c:pt idx="16">
                  <c:v>0.60036827666970083</c:v>
                </c:pt>
                <c:pt idx="17">
                  <c:v>0.59839189583509067</c:v>
                </c:pt>
                <c:pt idx="18">
                  <c:v>0.59090400483886807</c:v>
                </c:pt>
                <c:pt idx="19">
                  <c:v>0.58946125233580604</c:v>
                </c:pt>
                <c:pt idx="20">
                  <c:v>0.5783580671172639</c:v>
                </c:pt>
                <c:pt idx="21">
                  <c:v>0.56990738019015652</c:v>
                </c:pt>
                <c:pt idx="22">
                  <c:v>0.56605973351136951</c:v>
                </c:pt>
                <c:pt idx="23">
                  <c:v>0.5839603966556749</c:v>
                </c:pt>
                <c:pt idx="24">
                  <c:v>0.60376356242565499</c:v>
                </c:pt>
                <c:pt idx="25">
                  <c:v>0.62067959020989061</c:v>
                </c:pt>
                <c:pt idx="26">
                  <c:v>0.66821521976343456</c:v>
                </c:pt>
                <c:pt idx="27">
                  <c:v>0.67444697030499867</c:v>
                </c:pt>
                <c:pt idx="28">
                  <c:v>0.70665136731699607</c:v>
                </c:pt>
                <c:pt idx="29">
                  <c:v>0.73051580593156817</c:v>
                </c:pt>
                <c:pt idx="30">
                  <c:v>0.71354527524318845</c:v>
                </c:pt>
                <c:pt idx="31">
                  <c:v>0.70379864572720008</c:v>
                </c:pt>
                <c:pt idx="32">
                  <c:v>0.70547158164308033</c:v>
                </c:pt>
                <c:pt idx="33">
                  <c:v>0.69371419810586299</c:v>
                </c:pt>
                <c:pt idx="34">
                  <c:v>0.69948479600480662</c:v>
                </c:pt>
                <c:pt idx="35">
                  <c:v>0.69089025929764991</c:v>
                </c:pt>
                <c:pt idx="36">
                  <c:v>0.67988718742811127</c:v>
                </c:pt>
                <c:pt idx="37">
                  <c:v>0.69090366995271602</c:v>
                </c:pt>
                <c:pt idx="38">
                  <c:v>0.70437294925592464</c:v>
                </c:pt>
                <c:pt idx="39">
                  <c:v>0.68931667358410553</c:v>
                </c:pt>
                <c:pt idx="40">
                  <c:v>0.69972536055693524</c:v>
                </c:pt>
                <c:pt idx="41">
                  <c:v>0.69983349186681654</c:v>
                </c:pt>
                <c:pt idx="42">
                  <c:v>0.68590745150584198</c:v>
                </c:pt>
                <c:pt idx="43">
                  <c:v>0.68387119952629449</c:v>
                </c:pt>
                <c:pt idx="44">
                  <c:v>0.69507722949606876</c:v>
                </c:pt>
                <c:pt idx="45">
                  <c:v>0.693612933816805</c:v>
                </c:pt>
                <c:pt idx="46">
                  <c:v>0.70449306905954479</c:v>
                </c:pt>
                <c:pt idx="47">
                  <c:v>0.72631030881364034</c:v>
                </c:pt>
                <c:pt idx="48">
                  <c:v>0.72501526071517375</c:v>
                </c:pt>
                <c:pt idx="49">
                  <c:v>0.67432847919748307</c:v>
                </c:pt>
                <c:pt idx="50">
                  <c:v>0.68790838407915034</c:v>
                </c:pt>
                <c:pt idx="51">
                  <c:v>0.68203128963582493</c:v>
                </c:pt>
                <c:pt idx="52">
                  <c:v>0.66116962514727495</c:v>
                </c:pt>
                <c:pt idx="53">
                  <c:v>0.66333804157702003</c:v>
                </c:pt>
                <c:pt idx="54">
                  <c:v>0.66361338898558875</c:v>
                </c:pt>
                <c:pt idx="55">
                  <c:v>0.67290513342467051</c:v>
                </c:pt>
                <c:pt idx="56">
                  <c:v>0.65920065484043111</c:v>
                </c:pt>
                <c:pt idx="57">
                  <c:v>0.64776779884195546</c:v>
                </c:pt>
                <c:pt idx="58">
                  <c:v>0.6438270291190139</c:v>
                </c:pt>
                <c:pt idx="59">
                  <c:v>0.6631636717402184</c:v>
                </c:pt>
                <c:pt idx="60">
                  <c:v>0.67463928171402532</c:v>
                </c:pt>
                <c:pt idx="61">
                  <c:v>0.68918204265516925</c:v>
                </c:pt>
                <c:pt idx="62">
                  <c:v>0.65899767215335026</c:v>
                </c:pt>
                <c:pt idx="63">
                  <c:v>0.69176614126378344</c:v>
                </c:pt>
                <c:pt idx="64">
                  <c:v>0.68330445865144884</c:v>
                </c:pt>
                <c:pt idx="65">
                  <c:v>0.67732767957684092</c:v>
                </c:pt>
                <c:pt idx="66">
                  <c:v>0.68088870811866309</c:v>
                </c:pt>
                <c:pt idx="67">
                  <c:v>0.69240494364018712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78-4716-BB12-BD5A5A52088B}"/>
            </c:ext>
          </c:extLst>
        </c:ser>
        <c:ser>
          <c:idx val="4"/>
          <c:order val="4"/>
          <c:tx>
            <c:strRef>
              <c:f>C_su_L!$A$6:$B$6</c:f>
              <c:strCache>
                <c:ptCount val="2"/>
                <c:pt idx="0">
                  <c:v>JA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C_su_L!$C$1:$BX$1</c:f>
              <c:numCache>
                <c:formatCode>General</c:formatCode>
                <c:ptCount val="7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C_su_L!$C$6:$BX$6</c:f>
              <c:numCache>
                <c:formatCode>General</c:formatCode>
                <c:ptCount val="74"/>
                <c:pt idx="0">
                  <c:v>1.550886972102109</c:v>
                </c:pt>
                <c:pt idx="1">
                  <c:v>1.6198466853545015</c:v>
                </c:pt>
                <c:pt idx="2">
                  <c:v>1.4700359844903412</c:v>
                </c:pt>
                <c:pt idx="3">
                  <c:v>1.4483113006248969</c:v>
                </c:pt>
                <c:pt idx="4">
                  <c:v>1.4523377917321514</c:v>
                </c:pt>
                <c:pt idx="5">
                  <c:v>1.3451438668693532</c:v>
                </c:pt>
                <c:pt idx="6">
                  <c:v>1.3591860418326067</c:v>
                </c:pt>
                <c:pt idx="7">
                  <c:v>1.4333554044507235</c:v>
                </c:pt>
                <c:pt idx="8">
                  <c:v>1.4675199134736754</c:v>
                </c:pt>
                <c:pt idx="9">
                  <c:v>1.4690816398192488</c:v>
                </c:pt>
                <c:pt idx="10">
                  <c:v>1.4177345437893318</c:v>
                </c:pt>
                <c:pt idx="11">
                  <c:v>1.2183526900130977</c:v>
                </c:pt>
                <c:pt idx="12">
                  <c:v>1.1998794640023658</c:v>
                </c:pt>
                <c:pt idx="13">
                  <c:v>1.145390094512124</c:v>
                </c:pt>
                <c:pt idx="14">
                  <c:v>0.99224586647530211</c:v>
                </c:pt>
                <c:pt idx="15">
                  <c:v>0.87483431969754033</c:v>
                </c:pt>
                <c:pt idx="16">
                  <c:v>0.87260075225124067</c:v>
                </c:pt>
                <c:pt idx="17">
                  <c:v>0.84916994466028606</c:v>
                </c:pt>
                <c:pt idx="18">
                  <c:v>0.89232207202243508</c:v>
                </c:pt>
                <c:pt idx="19">
                  <c:v>0.89238750666773659</c:v>
                </c:pt>
                <c:pt idx="20">
                  <c:v>0.89116591149995161</c:v>
                </c:pt>
                <c:pt idx="21">
                  <c:v>0.87568403970470121</c:v>
                </c:pt>
                <c:pt idx="22">
                  <c:v>0.8634695926494107</c:v>
                </c:pt>
                <c:pt idx="23">
                  <c:v>0.84464861580496953</c:v>
                </c:pt>
                <c:pt idx="24">
                  <c:v>0.85033528318845153</c:v>
                </c:pt>
                <c:pt idx="25">
                  <c:v>0.90020335897469805</c:v>
                </c:pt>
                <c:pt idx="26">
                  <c:v>0.9117728141036191</c:v>
                </c:pt>
                <c:pt idx="27">
                  <c:v>0.90675196091975252</c:v>
                </c:pt>
                <c:pt idx="28">
                  <c:v>0.93714672130779553</c:v>
                </c:pt>
                <c:pt idx="29">
                  <c:v>0.95259141082488885</c:v>
                </c:pt>
                <c:pt idx="30">
                  <c:v>0.94299355337745472</c:v>
                </c:pt>
                <c:pt idx="31">
                  <c:v>0.91882929238538869</c:v>
                </c:pt>
                <c:pt idx="32">
                  <c:v>0.88885055799058799</c:v>
                </c:pt>
                <c:pt idx="33">
                  <c:v>0.86382301734173672</c:v>
                </c:pt>
                <c:pt idx="34">
                  <c:v>0.84236537000813094</c:v>
                </c:pt>
                <c:pt idx="35">
                  <c:v>0.84870619767711197</c:v>
                </c:pt>
                <c:pt idx="36">
                  <c:v>0.86493537885642313</c:v>
                </c:pt>
                <c:pt idx="37">
                  <c:v>0.83359396338449865</c:v>
                </c:pt>
                <c:pt idx="38">
                  <c:v>0.82730625020496362</c:v>
                </c:pt>
                <c:pt idx="39">
                  <c:v>0.8311651973580314</c:v>
                </c:pt>
                <c:pt idx="40">
                  <c:v>0.85831331250252541</c:v>
                </c:pt>
                <c:pt idx="41">
                  <c:v>0.86648453917742418</c:v>
                </c:pt>
                <c:pt idx="42">
                  <c:v>0.90587420072060965</c:v>
                </c:pt>
                <c:pt idx="43">
                  <c:v>0.92493392284634746</c:v>
                </c:pt>
                <c:pt idx="44">
                  <c:v>0.936619509121694</c:v>
                </c:pt>
                <c:pt idx="45">
                  <c:v>0.91127978024382794</c:v>
                </c:pt>
                <c:pt idx="46">
                  <c:v>0.88730537742885596</c:v>
                </c:pt>
                <c:pt idx="47">
                  <c:v>0.89360398311947498</c:v>
                </c:pt>
                <c:pt idx="48">
                  <c:v>0.85170401853699762</c:v>
                </c:pt>
                <c:pt idx="49">
                  <c:v>0.82494167403215168</c:v>
                </c:pt>
                <c:pt idx="50">
                  <c:v>0.88412968902612932</c:v>
                </c:pt>
                <c:pt idx="51">
                  <c:v>0.84938358506923728</c:v>
                </c:pt>
                <c:pt idx="52">
                  <c:v>0.85877093968091645</c:v>
                </c:pt>
                <c:pt idx="53">
                  <c:v>0.87816293782713495</c:v>
                </c:pt>
                <c:pt idx="54">
                  <c:v>0.8689893088015912</c:v>
                </c:pt>
                <c:pt idx="55">
                  <c:v>0.90579524607790496</c:v>
                </c:pt>
                <c:pt idx="56">
                  <c:v>0.87968355183361413</c:v>
                </c:pt>
                <c:pt idx="57">
                  <c:v>0.87709243132707471</c:v>
                </c:pt>
                <c:pt idx="58">
                  <c:v>0.8264190163894789</c:v>
                </c:pt>
                <c:pt idx="59">
                  <c:v>0.79390664631224983</c:v>
                </c:pt>
                <c:pt idx="60">
                  <c:v>0.74842641100187579</c:v>
                </c:pt>
                <c:pt idx="61">
                  <c:v>0.75331035658308854</c:v>
                </c:pt>
                <c:pt idx="62">
                  <c:v>0.74030313580825602</c:v>
                </c:pt>
                <c:pt idx="63">
                  <c:v>0.81087306796763114</c:v>
                </c:pt>
                <c:pt idx="64">
                  <c:v>0.80074768062318535</c:v>
                </c:pt>
                <c:pt idx="65">
                  <c:v>0.81345427495623535</c:v>
                </c:pt>
                <c:pt idx="66">
                  <c:v>0.81721370887368694</c:v>
                </c:pt>
                <c:pt idx="67">
                  <c:v>0.81995593284690482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78-4716-BB12-BD5A5A52088B}"/>
            </c:ext>
          </c:extLst>
        </c:ser>
        <c:ser>
          <c:idx val="5"/>
          <c:order val="5"/>
          <c:tx>
            <c:strRef>
              <c:f>C_su_L!$A$7:$B$7</c:f>
              <c:strCache>
                <c:ptCount val="2"/>
                <c:pt idx="0">
                  <c:v>KR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C_su_L!$C$1:$BX$1</c:f>
              <c:numCache>
                <c:formatCode>General</c:formatCode>
                <c:ptCount val="7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C_su_L!$C$7:$BX$7</c:f>
              <c:numCache>
                <c:formatCode>General</c:formatCode>
                <c:ptCount val="74"/>
                <c:pt idx="10">
                  <c:v>1.7263874646461363</c:v>
                </c:pt>
                <c:pt idx="11">
                  <c:v>1.7208900042124762</c:v>
                </c:pt>
                <c:pt idx="12">
                  <c:v>1.804196765233085</c:v>
                </c:pt>
                <c:pt idx="13">
                  <c:v>1.7768827836559864</c:v>
                </c:pt>
                <c:pt idx="14">
                  <c:v>1.898513902486191</c:v>
                </c:pt>
                <c:pt idx="15">
                  <c:v>1.820864731050766</c:v>
                </c:pt>
                <c:pt idx="16">
                  <c:v>1.7060790717961283</c:v>
                </c:pt>
                <c:pt idx="17">
                  <c:v>1.5634831971660899</c:v>
                </c:pt>
                <c:pt idx="18">
                  <c:v>1.4186782504348643</c:v>
                </c:pt>
                <c:pt idx="19">
                  <c:v>1.3259928967656778</c:v>
                </c:pt>
                <c:pt idx="20">
                  <c:v>1.2517381656500677</c:v>
                </c:pt>
                <c:pt idx="21">
                  <c:v>1.2804624566168095</c:v>
                </c:pt>
                <c:pt idx="22">
                  <c:v>1.2583963801975262</c:v>
                </c:pt>
                <c:pt idx="23">
                  <c:v>1.198486247590161</c:v>
                </c:pt>
                <c:pt idx="24">
                  <c:v>1.2239566110037139</c:v>
                </c:pt>
                <c:pt idx="25">
                  <c:v>1.2547755059922523</c:v>
                </c:pt>
                <c:pt idx="26">
                  <c:v>1.2721879910844289</c:v>
                </c:pt>
                <c:pt idx="27">
                  <c:v>1.239381054593419</c:v>
                </c:pt>
                <c:pt idx="28">
                  <c:v>1.1902118005183631</c:v>
                </c:pt>
                <c:pt idx="29">
                  <c:v>1.0997571213639479</c:v>
                </c:pt>
                <c:pt idx="30">
                  <c:v>1.0522926389413128</c:v>
                </c:pt>
                <c:pt idx="31">
                  <c:v>1.0034689698678845</c:v>
                </c:pt>
                <c:pt idx="32">
                  <c:v>1.0059970179050182</c:v>
                </c:pt>
                <c:pt idx="33">
                  <c:v>1.007344793251812</c:v>
                </c:pt>
                <c:pt idx="34">
                  <c:v>1.0152304079089545</c:v>
                </c:pt>
                <c:pt idx="35">
                  <c:v>0.98182603164063531</c:v>
                </c:pt>
                <c:pt idx="36">
                  <c:v>0.93122316870570454</c:v>
                </c:pt>
                <c:pt idx="37">
                  <c:v>1.0130621135903288</c:v>
                </c:pt>
                <c:pt idx="38">
                  <c:v>1.1209189471085035</c:v>
                </c:pt>
                <c:pt idx="39">
                  <c:v>1.1596296980471772</c:v>
                </c:pt>
                <c:pt idx="40">
                  <c:v>1.1609960995885809</c:v>
                </c:pt>
                <c:pt idx="41">
                  <c:v>1.116378816361093</c:v>
                </c:pt>
                <c:pt idx="42">
                  <c:v>1.1217550889383048</c:v>
                </c:pt>
                <c:pt idx="43">
                  <c:v>1.0845082041859293</c:v>
                </c:pt>
                <c:pt idx="44">
                  <c:v>1.10460647237336</c:v>
                </c:pt>
                <c:pt idx="45">
                  <c:v>1.064776966476003</c:v>
                </c:pt>
                <c:pt idx="46">
                  <c:v>1.0325836493247804</c:v>
                </c:pt>
                <c:pt idx="47">
                  <c:v>1.0420214119429108</c:v>
                </c:pt>
                <c:pt idx="48">
                  <c:v>1.0406059501158669</c:v>
                </c:pt>
                <c:pt idx="49">
                  <c:v>1.061059267590301</c:v>
                </c:pt>
                <c:pt idx="50">
                  <c:v>1.1101421044967879</c:v>
                </c:pt>
                <c:pt idx="51">
                  <c:v>1.0767562424252979</c:v>
                </c:pt>
                <c:pt idx="52">
                  <c:v>1.0632174009948636</c:v>
                </c:pt>
                <c:pt idx="53">
                  <c:v>1.0510186862734163</c:v>
                </c:pt>
                <c:pt idx="54">
                  <c:v>1.0190271196839182</c:v>
                </c:pt>
                <c:pt idx="55">
                  <c:v>1.0093499707813414</c:v>
                </c:pt>
                <c:pt idx="56">
                  <c:v>1.0145283835823207</c:v>
                </c:pt>
                <c:pt idx="57">
                  <c:v>1.0276088051536376</c:v>
                </c:pt>
                <c:pt idx="58">
                  <c:v>0.99719818666553472</c:v>
                </c:pt>
                <c:pt idx="59">
                  <c:v>0.92914110381638704</c:v>
                </c:pt>
                <c:pt idx="60">
                  <c:v>0.89463288168865629</c:v>
                </c:pt>
                <c:pt idx="61">
                  <c:v>0.93352725145563742</c:v>
                </c:pt>
                <c:pt idx="62">
                  <c:v>0.90591722103310957</c:v>
                </c:pt>
                <c:pt idx="63">
                  <c:v>0.91091943581477719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78-4716-BB12-BD5A5A52088B}"/>
            </c:ext>
          </c:extLst>
        </c:ser>
        <c:ser>
          <c:idx val="6"/>
          <c:order val="6"/>
          <c:tx>
            <c:strRef>
              <c:f>C_su_L!$A$8:$B$8</c:f>
              <c:strCache>
                <c:ptCount val="2"/>
                <c:pt idx="0">
                  <c:v>UK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C_su_L!$C$1:$BX$1</c:f>
              <c:numCache>
                <c:formatCode>General</c:formatCode>
                <c:ptCount val="7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C_su_L!$C$8:$BX$8</c:f>
              <c:numCache>
                <c:formatCode>General</c:formatCode>
                <c:ptCount val="74"/>
                <c:pt idx="0">
                  <c:v>0.60432567706321449</c:v>
                </c:pt>
                <c:pt idx="1">
                  <c:v>0.57878144718411773</c:v>
                </c:pt>
                <c:pt idx="2">
                  <c:v>0.57300300837447626</c:v>
                </c:pt>
                <c:pt idx="3">
                  <c:v>0.5601072609758394</c:v>
                </c:pt>
                <c:pt idx="4">
                  <c:v>0.56599825154056327</c:v>
                </c:pt>
                <c:pt idx="5">
                  <c:v>0.56572104863393313</c:v>
                </c:pt>
                <c:pt idx="6">
                  <c:v>0.55182126377413487</c:v>
                </c:pt>
                <c:pt idx="7">
                  <c:v>0.56505199151031893</c:v>
                </c:pt>
                <c:pt idx="8">
                  <c:v>0.59782492832427281</c:v>
                </c:pt>
                <c:pt idx="9">
                  <c:v>0.62549467765276123</c:v>
                </c:pt>
                <c:pt idx="10">
                  <c:v>0.63659436601443387</c:v>
                </c:pt>
                <c:pt idx="11">
                  <c:v>0.67467355608646062</c:v>
                </c:pt>
                <c:pt idx="12">
                  <c:v>0.69563233076861652</c:v>
                </c:pt>
                <c:pt idx="13">
                  <c:v>0.71142290877933534</c:v>
                </c:pt>
                <c:pt idx="14">
                  <c:v>0.62583012859168974</c:v>
                </c:pt>
                <c:pt idx="15">
                  <c:v>0.55078063900866348</c:v>
                </c:pt>
                <c:pt idx="16">
                  <c:v>0.59736087383983538</c:v>
                </c:pt>
                <c:pt idx="17">
                  <c:v>0.68628119972566337</c:v>
                </c:pt>
                <c:pt idx="18">
                  <c:v>0.7166665636190277</c:v>
                </c:pt>
                <c:pt idx="19">
                  <c:v>0.72578616417449648</c:v>
                </c:pt>
                <c:pt idx="20">
                  <c:v>0.69886636008832503</c:v>
                </c:pt>
                <c:pt idx="21">
                  <c:v>0.73413053503094794</c:v>
                </c:pt>
                <c:pt idx="22">
                  <c:v>0.7998989001668817</c:v>
                </c:pt>
                <c:pt idx="23">
                  <c:v>0.86120251898928069</c:v>
                </c:pt>
                <c:pt idx="24">
                  <c:v>0.8746444748065153</c:v>
                </c:pt>
                <c:pt idx="25">
                  <c:v>0.91083819636637675</c:v>
                </c:pt>
                <c:pt idx="26">
                  <c:v>0.90000104203325326</c:v>
                </c:pt>
                <c:pt idx="27">
                  <c:v>0.95681842527179395</c:v>
                </c:pt>
                <c:pt idx="28">
                  <c:v>0.96720105366196685</c:v>
                </c:pt>
                <c:pt idx="29">
                  <c:v>0.95631815382737462</c:v>
                </c:pt>
                <c:pt idx="30">
                  <c:v>0.93486575334639244</c:v>
                </c:pt>
                <c:pt idx="31">
                  <c:v>0.90195205673370893</c:v>
                </c:pt>
                <c:pt idx="32">
                  <c:v>0.90303587813805586</c:v>
                </c:pt>
                <c:pt idx="33">
                  <c:v>0.95050406204650473</c:v>
                </c:pt>
                <c:pt idx="34">
                  <c:v>0.97924347921840094</c:v>
                </c:pt>
                <c:pt idx="35">
                  <c:v>0.9811153263733019</c:v>
                </c:pt>
                <c:pt idx="36">
                  <c:v>1.0243490189275084</c:v>
                </c:pt>
                <c:pt idx="37">
                  <c:v>0.95235861147219836</c:v>
                </c:pt>
                <c:pt idx="38">
                  <c:v>0.93938892036786814</c:v>
                </c:pt>
                <c:pt idx="39">
                  <c:v>0.86443077543611968</c:v>
                </c:pt>
                <c:pt idx="40">
                  <c:v>0.83009864622006391</c:v>
                </c:pt>
                <c:pt idx="41">
                  <c:v>0.79428591577852403</c:v>
                </c:pt>
                <c:pt idx="42">
                  <c:v>0.8199515518390158</c:v>
                </c:pt>
                <c:pt idx="43">
                  <c:v>0.8283922360486905</c:v>
                </c:pt>
                <c:pt idx="44">
                  <c:v>0.79672407257965916</c:v>
                </c:pt>
                <c:pt idx="45">
                  <c:v>0.80260903578547482</c:v>
                </c:pt>
                <c:pt idx="46">
                  <c:v>0.79423712311600603</c:v>
                </c:pt>
                <c:pt idx="47">
                  <c:v>0.76110271277036812</c:v>
                </c:pt>
                <c:pt idx="48">
                  <c:v>0.79172413793103447</c:v>
                </c:pt>
                <c:pt idx="49">
                  <c:v>0.77303878165397555</c:v>
                </c:pt>
                <c:pt idx="50">
                  <c:v>0.76823731755891644</c:v>
                </c:pt>
                <c:pt idx="51">
                  <c:v>0.77807170188512109</c:v>
                </c:pt>
                <c:pt idx="52">
                  <c:v>0.80007057213327437</c:v>
                </c:pt>
                <c:pt idx="53">
                  <c:v>0.79808594483017448</c:v>
                </c:pt>
                <c:pt idx="54">
                  <c:v>0.83679510329543849</c:v>
                </c:pt>
                <c:pt idx="55">
                  <c:v>0.82913890412260283</c:v>
                </c:pt>
                <c:pt idx="56">
                  <c:v>0.82899710410789196</c:v>
                </c:pt>
                <c:pt idx="57">
                  <c:v>0.84215340585115572</c:v>
                </c:pt>
                <c:pt idx="58">
                  <c:v>0.83457292756887635</c:v>
                </c:pt>
                <c:pt idx="59">
                  <c:v>0.82148725943318834</c:v>
                </c:pt>
                <c:pt idx="60">
                  <c:v>0.81984138080395208</c:v>
                </c:pt>
                <c:pt idx="61">
                  <c:v>0.82715737577303972</c:v>
                </c:pt>
                <c:pt idx="62">
                  <c:v>0.84461497245563544</c:v>
                </c:pt>
                <c:pt idx="63">
                  <c:v>0.85832672822080081</c:v>
                </c:pt>
                <c:pt idx="64">
                  <c:v>0.82654756855917588</c:v>
                </c:pt>
                <c:pt idx="65">
                  <c:v>0.84181724126794311</c:v>
                </c:pt>
                <c:pt idx="66">
                  <c:v>0.84998174914198155</c:v>
                </c:pt>
                <c:pt idx="67">
                  <c:v>0.85774193248099717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78-4716-BB12-BD5A5A52088B}"/>
            </c:ext>
          </c:extLst>
        </c:ser>
        <c:ser>
          <c:idx val="7"/>
          <c:order val="7"/>
          <c:tx>
            <c:strRef>
              <c:f>C_su_L!$A$9:$B$9</c:f>
              <c:strCache>
                <c:ptCount val="2"/>
                <c:pt idx="0">
                  <c:v>US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C_su_L!$C$1:$BX$1</c:f>
              <c:numCache>
                <c:formatCode>General</c:formatCode>
                <c:ptCount val="74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</c:numCache>
            </c:numRef>
          </c:cat>
          <c:val>
            <c:numRef>
              <c:f>C_su_L!$C$9:$BX$9</c:f>
              <c:numCache>
                <c:formatCode>General</c:formatCode>
                <c:ptCount val="74"/>
                <c:pt idx="0">
                  <c:v>0.65967462629131035</c:v>
                </c:pt>
                <c:pt idx="1">
                  <c:v>0.66846660613203002</c:v>
                </c:pt>
                <c:pt idx="2">
                  <c:v>0.6727355347776236</c:v>
                </c:pt>
                <c:pt idx="3">
                  <c:v>0.67707171206747496</c:v>
                </c:pt>
                <c:pt idx="4">
                  <c:v>0.67532557329354914</c:v>
                </c:pt>
                <c:pt idx="5">
                  <c:v>0.6867985496164376</c:v>
                </c:pt>
                <c:pt idx="6">
                  <c:v>0.66747620902665694</c:v>
                </c:pt>
                <c:pt idx="7">
                  <c:v>0.64495599468615084</c:v>
                </c:pt>
                <c:pt idx="8">
                  <c:v>0.63033995994264591</c:v>
                </c:pt>
                <c:pt idx="9">
                  <c:v>0.60275718812667256</c:v>
                </c:pt>
                <c:pt idx="10">
                  <c:v>0.57435138066238434</c:v>
                </c:pt>
                <c:pt idx="11">
                  <c:v>0.59331943805321707</c:v>
                </c:pt>
                <c:pt idx="12">
                  <c:v>0.6007091151238696</c:v>
                </c:pt>
                <c:pt idx="13">
                  <c:v>0.60852889641391117</c:v>
                </c:pt>
                <c:pt idx="14">
                  <c:v>0.59529117294874501</c:v>
                </c:pt>
                <c:pt idx="15">
                  <c:v>0.62652266031017467</c:v>
                </c:pt>
                <c:pt idx="16">
                  <c:v>0.63250392985776205</c:v>
                </c:pt>
                <c:pt idx="17">
                  <c:v>0.63807984821856667</c:v>
                </c:pt>
                <c:pt idx="18">
                  <c:v>0.64505446272356137</c:v>
                </c:pt>
                <c:pt idx="19">
                  <c:v>0.63186741776562949</c:v>
                </c:pt>
                <c:pt idx="20">
                  <c:v>0.61649217644828935</c:v>
                </c:pt>
                <c:pt idx="21">
                  <c:v>0.64288682704842637</c:v>
                </c:pt>
                <c:pt idx="22">
                  <c:v>0.64233311764628209</c:v>
                </c:pt>
                <c:pt idx="23">
                  <c:v>0.65711430930777248</c:v>
                </c:pt>
                <c:pt idx="24">
                  <c:v>0.68201281269699732</c:v>
                </c:pt>
                <c:pt idx="25">
                  <c:v>0.6745829073368016</c:v>
                </c:pt>
                <c:pt idx="26">
                  <c:v>0.65155660034318141</c:v>
                </c:pt>
                <c:pt idx="27">
                  <c:v>0.65005189515526507</c:v>
                </c:pt>
                <c:pt idx="28">
                  <c:v>0.65781384904101736</c:v>
                </c:pt>
                <c:pt idx="29">
                  <c:v>0.65632022301987403</c:v>
                </c:pt>
                <c:pt idx="30">
                  <c:v>0.63634957578948625</c:v>
                </c:pt>
                <c:pt idx="31">
                  <c:v>0.6320243989242651</c:v>
                </c:pt>
                <c:pt idx="32">
                  <c:v>0.62113591400766666</c:v>
                </c:pt>
                <c:pt idx="33">
                  <c:v>0.63237912270553653</c:v>
                </c:pt>
                <c:pt idx="34">
                  <c:v>0.65459463813214636</c:v>
                </c:pt>
                <c:pt idx="35">
                  <c:v>0.67163361475882277</c:v>
                </c:pt>
                <c:pt idx="36">
                  <c:v>0.68976742492253562</c:v>
                </c:pt>
                <c:pt idx="37">
                  <c:v>0.69512414018441748</c:v>
                </c:pt>
                <c:pt idx="38">
                  <c:v>0.67781967456317849</c:v>
                </c:pt>
                <c:pt idx="39">
                  <c:v>0.66954224193575818</c:v>
                </c:pt>
                <c:pt idx="40">
                  <c:v>0.65407543330243478</c:v>
                </c:pt>
                <c:pt idx="41">
                  <c:v>0.6588011960287401</c:v>
                </c:pt>
                <c:pt idx="42">
                  <c:v>0.67532630309628205</c:v>
                </c:pt>
                <c:pt idx="43">
                  <c:v>0.68556838600404624</c:v>
                </c:pt>
                <c:pt idx="44">
                  <c:v>0.69758879859884404</c:v>
                </c:pt>
                <c:pt idx="45">
                  <c:v>0.72579111270421659</c:v>
                </c:pt>
                <c:pt idx="46">
                  <c:v>0.74601011446012711</c:v>
                </c:pt>
                <c:pt idx="47">
                  <c:v>0.70858886179617164</c:v>
                </c:pt>
                <c:pt idx="48">
                  <c:v>0.68323513675534742</c:v>
                </c:pt>
                <c:pt idx="49">
                  <c:v>0.71463235550664328</c:v>
                </c:pt>
                <c:pt idx="50">
                  <c:v>0.76129025589284416</c:v>
                </c:pt>
                <c:pt idx="51">
                  <c:v>0.77074179989757108</c:v>
                </c:pt>
                <c:pt idx="52">
                  <c:v>0.78762329933013986</c:v>
                </c:pt>
                <c:pt idx="53">
                  <c:v>0.78482746580083884</c:v>
                </c:pt>
                <c:pt idx="54">
                  <c:v>0.78942476798541628</c:v>
                </c:pt>
                <c:pt idx="55">
                  <c:v>0.76854288078677302</c:v>
                </c:pt>
                <c:pt idx="56">
                  <c:v>0.75448106342767474</c:v>
                </c:pt>
                <c:pt idx="57">
                  <c:v>0.74797713996138759</c:v>
                </c:pt>
                <c:pt idx="58">
                  <c:v>0.7505332710534135</c:v>
                </c:pt>
                <c:pt idx="59">
                  <c:v>0.74737678810926977</c:v>
                </c:pt>
                <c:pt idx="60">
                  <c:v>0.7605022133867505</c:v>
                </c:pt>
                <c:pt idx="61">
                  <c:v>0.79909299906114439</c:v>
                </c:pt>
                <c:pt idx="62">
                  <c:v>0.80865734204958095</c:v>
                </c:pt>
                <c:pt idx="63">
                  <c:v>0.80814025323195648</c:v>
                </c:pt>
                <c:pt idx="64">
                  <c:v>0.8035118463065053</c:v>
                </c:pt>
                <c:pt idx="65">
                  <c:v>0.791603329087472</c:v>
                </c:pt>
                <c:pt idx="66">
                  <c:v>0.80070291399325899</c:v>
                </c:pt>
                <c:pt idx="67">
                  <c:v>0.81396802077984531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78-4716-BB12-BD5A5A520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7232704"/>
        <c:axId val="1477231744"/>
      </c:lineChart>
      <c:catAx>
        <c:axId val="147723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77231744"/>
        <c:crosses val="autoZero"/>
        <c:auto val="1"/>
        <c:lblAlgn val="ctr"/>
        <c:lblOffset val="100"/>
        <c:noMultiLvlLbl val="0"/>
      </c:catAx>
      <c:valAx>
        <c:axId val="147723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7723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57</xdr:col>
      <xdr:colOff>0</xdr:colOff>
      <xdr:row>69</xdr:row>
      <xdr:rowOff>0</xdr:rowOff>
    </xdr:from>
    <xdr:to>
      <xdr:col>62</xdr:col>
      <xdr:colOff>400050</xdr:colOff>
      <xdr:row>84</xdr:row>
      <xdr:rowOff>0</xdr:rowOff>
    </xdr:to>
    <xdr:pic>
      <xdr:nvPicPr>
        <xdr:cNvPr id="2" name="Immagine 1" descr="Variazione percentuale della popolazione Italia">
          <a:extLst>
            <a:ext uri="{FF2B5EF4-FFF2-40B4-BE49-F238E27FC236}">
              <a16:creationId xmlns:a16="http://schemas.microsoft.com/office/drawing/2014/main" id="{96C12159-C1EE-2D71-155A-F23285DA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55075" y="13258800"/>
          <a:ext cx="571500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57</xdr:col>
      <xdr:colOff>0</xdr:colOff>
      <xdr:row>89</xdr:row>
      <xdr:rowOff>0</xdr:rowOff>
    </xdr:from>
    <xdr:to>
      <xdr:col>62</xdr:col>
      <xdr:colOff>400050</xdr:colOff>
      <xdr:row>103</xdr:row>
      <xdr:rowOff>0</xdr:rowOff>
    </xdr:to>
    <xdr:pic>
      <xdr:nvPicPr>
        <xdr:cNvPr id="3" name="Immagine 2" descr="Grafico movimento naturale della popolazione Italia">
          <a:extLst>
            <a:ext uri="{FF2B5EF4-FFF2-40B4-BE49-F238E27FC236}">
              <a16:creationId xmlns:a16="http://schemas.microsoft.com/office/drawing/2014/main" id="{5F48042C-26E0-369A-70E6-005A19774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55075" y="17173575"/>
          <a:ext cx="5715000" cy="266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57</xdr:col>
      <xdr:colOff>0</xdr:colOff>
      <xdr:row>142</xdr:row>
      <xdr:rowOff>0</xdr:rowOff>
    </xdr:from>
    <xdr:to>
      <xdr:col>62</xdr:col>
      <xdr:colOff>400050</xdr:colOff>
      <xdr:row>156</xdr:row>
      <xdr:rowOff>0</xdr:rowOff>
    </xdr:to>
    <xdr:pic>
      <xdr:nvPicPr>
        <xdr:cNvPr id="4" name="Immagine 3" descr="Flussi migratori della popolazione Italia">
          <a:extLst>
            <a:ext uri="{FF2B5EF4-FFF2-40B4-BE49-F238E27FC236}">
              <a16:creationId xmlns:a16="http://schemas.microsoft.com/office/drawing/2014/main" id="{D9F44CA3-3567-8FC2-4B6B-FD5081DE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55075" y="27374850"/>
          <a:ext cx="5715000" cy="266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1409699</xdr:colOff>
      <xdr:row>25</xdr:row>
      <xdr:rowOff>57150</xdr:rowOff>
    </xdr:from>
    <xdr:to>
      <xdr:col>12</xdr:col>
      <xdr:colOff>190499</xdr:colOff>
      <xdr:row>51</xdr:row>
      <xdr:rowOff>57150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E0422540-307D-FB49-2959-E359394566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21</xdr:col>
      <xdr:colOff>152400</xdr:colOff>
      <xdr:row>28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36DA1E4-B3ED-2C59-10F4-7D2D5D78E5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0</xdr:rowOff>
    </xdr:from>
    <xdr:to>
      <xdr:col>20</xdr:col>
      <xdr:colOff>457200</xdr:colOff>
      <xdr:row>27</xdr:row>
      <xdr:rowOff>171450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DFB4370-09E5-EF9C-11CB-B8DB94892A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20</xdr:col>
      <xdr:colOff>581025</xdr:colOff>
      <xdr:row>28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EA2BCCA-3032-28AB-6D78-84DBE56A62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171450</xdr:rowOff>
    </xdr:from>
    <xdr:to>
      <xdr:col>21</xdr:col>
      <xdr:colOff>19050</xdr:colOff>
      <xdr:row>28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D570B05-C8F8-088E-EF62-AE74B8383F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14</xdr:row>
      <xdr:rowOff>0</xdr:rowOff>
    </xdr:from>
    <xdr:to>
      <xdr:col>20</xdr:col>
      <xdr:colOff>523875</xdr:colOff>
      <xdr:row>41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BE80A50-27F2-0B8B-2C26-83A5CCF9BE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22</xdr:row>
      <xdr:rowOff>38099</xdr:rowOff>
    </xdr:from>
    <xdr:to>
      <xdr:col>20</xdr:col>
      <xdr:colOff>304800</xdr:colOff>
      <xdr:row>49</xdr:row>
      <xdr:rowOff>28574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EF528A4-C06E-2DB4-178F-64A9B7CB4B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17</xdr:row>
      <xdr:rowOff>133350</xdr:rowOff>
    </xdr:from>
    <xdr:to>
      <xdr:col>20</xdr:col>
      <xdr:colOff>485775</xdr:colOff>
      <xdr:row>44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6D9394C-A23E-56A9-4FB7-A69F70CD7E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9525</xdr:rowOff>
    </xdr:from>
    <xdr:to>
      <xdr:col>20</xdr:col>
      <xdr:colOff>600075</xdr:colOff>
      <xdr:row>26</xdr:row>
      <xdr:rowOff>180975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BD4E08A-1BF6-60D7-4C90-A128E268A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0</xdr:row>
      <xdr:rowOff>9525</xdr:rowOff>
    </xdr:from>
    <xdr:to>
      <xdr:col>21</xdr:col>
      <xdr:colOff>9524</xdr:colOff>
      <xdr:row>27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F062E72-760A-DBFE-9CE1-2857F4C17E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18</xdr:row>
      <xdr:rowOff>38100</xdr:rowOff>
    </xdr:from>
    <xdr:to>
      <xdr:col>20</xdr:col>
      <xdr:colOff>142875</xdr:colOff>
      <xdr:row>45</xdr:row>
      <xdr:rowOff>47625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8994E19-76EF-81AD-BF24-300F1FAA49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20</xdr:col>
      <xdr:colOff>276225</xdr:colOff>
      <xdr:row>39</xdr:row>
      <xdr:rowOff>85725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5577DFE-7AA7-8BDD-8EC4-57A1563D07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21</xdr:col>
      <xdr:colOff>9525</xdr:colOff>
      <xdr:row>30</xdr:row>
      <xdr:rowOff>47625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F5DCF45-95F6-5A1F-EE79-BC6E832515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b.nomics.world/AMECO/UVGD/ITA.1.0.0.0.UVGD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217"/>
  <sheetViews>
    <sheetView topLeftCell="BF1" zoomScaleNormal="100" workbookViewId="0">
      <selection activeCell="BR23" sqref="BR23"/>
    </sheetView>
  </sheetViews>
  <sheetFormatPr defaultRowHeight="15" x14ac:dyDescent="0.25"/>
  <cols>
    <col min="1" max="1" width="29.85546875" customWidth="1"/>
    <col min="3" max="3" width="12.140625" bestFit="1" customWidth="1"/>
    <col min="4" max="4" width="15" customWidth="1"/>
    <col min="5" max="6" width="13.85546875" bestFit="1" customWidth="1"/>
    <col min="7" max="12" width="14.85546875" bestFit="1" customWidth="1"/>
    <col min="13" max="13" width="16.28515625" customWidth="1"/>
    <col min="14" max="22" width="15.7109375" bestFit="1" customWidth="1"/>
    <col min="23" max="36" width="16" bestFit="1" customWidth="1"/>
    <col min="37" max="58" width="15.7109375" bestFit="1" customWidth="1"/>
    <col min="59" max="59" width="16.5703125" customWidth="1"/>
    <col min="60" max="60" width="16" customWidth="1"/>
    <col min="61" max="65" width="15.7109375" bestFit="1" customWidth="1"/>
    <col min="66" max="67" width="16" bestFit="1" customWidth="1"/>
    <col min="68" max="70" width="17" bestFit="1" customWidth="1"/>
    <col min="71" max="71" width="13.7109375" bestFit="1" customWidth="1"/>
  </cols>
  <sheetData>
    <row r="1" spans="1:72" x14ac:dyDescent="0.25">
      <c r="C1" s="1">
        <v>1960</v>
      </c>
      <c r="D1" s="1">
        <v>1961</v>
      </c>
      <c r="E1" s="1">
        <v>1962</v>
      </c>
      <c r="F1" s="1">
        <v>1963</v>
      </c>
      <c r="G1" s="1">
        <v>1964</v>
      </c>
      <c r="H1" s="1">
        <v>1965</v>
      </c>
      <c r="I1" s="1">
        <v>1966</v>
      </c>
      <c r="J1" s="1">
        <v>1967</v>
      </c>
      <c r="K1" s="1">
        <v>1968</v>
      </c>
      <c r="L1" s="1">
        <v>1969</v>
      </c>
      <c r="M1" s="1">
        <v>1970</v>
      </c>
      <c r="N1" s="1">
        <v>1971</v>
      </c>
      <c r="O1" s="1">
        <v>1972</v>
      </c>
      <c r="P1" s="1">
        <v>1973</v>
      </c>
      <c r="Q1" s="1">
        <v>1974</v>
      </c>
      <c r="R1" s="1">
        <v>1975</v>
      </c>
      <c r="S1" s="1">
        <v>1976</v>
      </c>
      <c r="T1" s="1">
        <v>1977</v>
      </c>
      <c r="U1" s="1">
        <v>1978</v>
      </c>
      <c r="V1" s="1">
        <v>1979</v>
      </c>
      <c r="W1" s="1">
        <v>1980</v>
      </c>
      <c r="X1" s="1">
        <v>1981</v>
      </c>
      <c r="Y1" s="1">
        <v>1982</v>
      </c>
      <c r="Z1" s="1">
        <v>1983</v>
      </c>
      <c r="AA1" s="1">
        <v>1984</v>
      </c>
      <c r="AB1" s="1">
        <v>1985</v>
      </c>
      <c r="AC1" s="1">
        <v>1986</v>
      </c>
      <c r="AD1" s="1">
        <v>1987</v>
      </c>
      <c r="AE1" s="1">
        <v>1988</v>
      </c>
      <c r="AF1" s="1">
        <v>1989</v>
      </c>
      <c r="AG1" s="1">
        <v>1990</v>
      </c>
      <c r="AH1" s="1">
        <v>1991</v>
      </c>
      <c r="AI1" s="1">
        <v>1992</v>
      </c>
      <c r="AJ1" s="1">
        <v>1993</v>
      </c>
      <c r="AK1" s="1">
        <v>1994</v>
      </c>
      <c r="AL1" s="1">
        <v>1995</v>
      </c>
      <c r="AM1" s="1">
        <v>1996</v>
      </c>
      <c r="AN1" s="1">
        <v>1997</v>
      </c>
      <c r="AO1" s="1">
        <v>1998</v>
      </c>
      <c r="AP1" s="1">
        <v>1999</v>
      </c>
      <c r="AQ1" s="1">
        <v>2000</v>
      </c>
      <c r="AR1" s="1">
        <v>2001</v>
      </c>
      <c r="AS1" s="1">
        <v>2002</v>
      </c>
      <c r="AT1" s="1">
        <v>2003</v>
      </c>
      <c r="AU1" s="1">
        <v>2004</v>
      </c>
      <c r="AV1" s="1">
        <v>2005</v>
      </c>
      <c r="AW1" s="1">
        <v>2006</v>
      </c>
      <c r="AX1" s="1">
        <v>2007</v>
      </c>
      <c r="AY1" s="1">
        <v>2008</v>
      </c>
      <c r="AZ1" s="1">
        <v>2009</v>
      </c>
      <c r="BA1" s="1">
        <v>2010</v>
      </c>
      <c r="BB1" s="1">
        <v>2011</v>
      </c>
      <c r="BC1" s="1">
        <v>2012</v>
      </c>
      <c r="BD1" s="1">
        <v>2013</v>
      </c>
      <c r="BE1" s="1">
        <v>2014</v>
      </c>
      <c r="BF1" s="1">
        <v>2015</v>
      </c>
      <c r="BG1" s="1">
        <v>2016</v>
      </c>
      <c r="BH1" s="1">
        <v>2017</v>
      </c>
      <c r="BI1" s="1">
        <v>2018</v>
      </c>
      <c r="BJ1" s="1">
        <v>2019</v>
      </c>
      <c r="BK1" s="1">
        <v>2020</v>
      </c>
      <c r="BL1" s="1">
        <v>2021</v>
      </c>
      <c r="BM1" s="1">
        <v>2022</v>
      </c>
      <c r="BN1" s="1">
        <v>2023</v>
      </c>
      <c r="BO1" s="1">
        <v>2024</v>
      </c>
      <c r="BP1" s="1">
        <v>2025</v>
      </c>
      <c r="BR1" s="1">
        <v>2026</v>
      </c>
      <c r="BS1" s="1">
        <v>2027</v>
      </c>
    </row>
    <row r="2" spans="1:72" s="8" customFormat="1" x14ac:dyDescent="0.25">
      <c r="A2" s="8" t="s">
        <v>9</v>
      </c>
      <c r="B2" s="12" t="s">
        <v>1</v>
      </c>
      <c r="C2" s="9">
        <v>2.76667</v>
      </c>
      <c r="D2" s="9">
        <v>2.8779400000000002</v>
      </c>
      <c r="E2" s="9">
        <v>3.0316900000000002</v>
      </c>
      <c r="F2" s="9">
        <v>3.2898399999999999</v>
      </c>
      <c r="G2" s="9">
        <v>3.49024</v>
      </c>
      <c r="H2" s="9">
        <v>3.60656</v>
      </c>
      <c r="I2" s="9">
        <v>3.6935899999999999</v>
      </c>
      <c r="J2" s="9">
        <v>3.80749</v>
      </c>
      <c r="K2" s="9">
        <v>3.8564600000000002</v>
      </c>
      <c r="L2" s="9">
        <v>4.00101</v>
      </c>
      <c r="M2" s="9">
        <v>4.2615699999999999</v>
      </c>
      <c r="N2" s="9">
        <v>4.5802899999999998</v>
      </c>
      <c r="O2" s="9">
        <v>4.8556900000000001</v>
      </c>
      <c r="P2" s="9">
        <v>5.4863900000000001</v>
      </c>
      <c r="Q2" s="9">
        <v>6.6048799999999996</v>
      </c>
      <c r="R2" s="9">
        <v>7.7554400000000001</v>
      </c>
      <c r="S2" s="9">
        <v>9.1312899999999999</v>
      </c>
      <c r="T2" s="9">
        <v>10.85904</v>
      </c>
      <c r="U2" s="9">
        <v>12.42548</v>
      </c>
      <c r="V2" s="9">
        <v>14.4055</v>
      </c>
      <c r="W2" s="9">
        <v>17.45119</v>
      </c>
      <c r="X2" s="9">
        <v>20.802199999999999</v>
      </c>
      <c r="Y2" s="9">
        <v>24.523669999999999</v>
      </c>
      <c r="Z2" s="9">
        <v>28.319199999999999</v>
      </c>
      <c r="AA2" s="9">
        <v>31.448609999999999</v>
      </c>
      <c r="AB2" s="9">
        <v>34.417380000000001</v>
      </c>
      <c r="AC2" s="9">
        <v>37.116230000000002</v>
      </c>
      <c r="AD2" s="9">
        <v>39.447850000000003</v>
      </c>
      <c r="AE2" s="9">
        <v>42.187379999999997</v>
      </c>
      <c r="AF2" s="9">
        <v>44.896729999999998</v>
      </c>
      <c r="AG2" s="9">
        <v>48.699300000000001</v>
      </c>
      <c r="AH2" s="9">
        <v>52.458799999999997</v>
      </c>
      <c r="AI2" s="9">
        <v>54.839199999999998</v>
      </c>
      <c r="AJ2" s="9">
        <v>57.004019999999997</v>
      </c>
      <c r="AK2" s="9">
        <v>59.081440000000001</v>
      </c>
      <c r="AL2" s="9">
        <v>62.149050000000003</v>
      </c>
      <c r="AM2" s="9">
        <v>64.866690000000006</v>
      </c>
      <c r="AN2" s="9">
        <v>66.516999999999996</v>
      </c>
      <c r="AO2" s="9">
        <v>68.092479999999995</v>
      </c>
      <c r="AP2" s="9">
        <v>69.098410000000001</v>
      </c>
      <c r="AQ2" s="9">
        <v>70.311800000000005</v>
      </c>
      <c r="AR2" s="9">
        <v>72.466139999999996</v>
      </c>
      <c r="AS2" s="9">
        <v>74.861149999999995</v>
      </c>
      <c r="AT2" s="9">
        <v>77.232200000000006</v>
      </c>
      <c r="AU2" s="9">
        <v>79.263220000000004</v>
      </c>
      <c r="AV2" s="9">
        <v>80.915229999999994</v>
      </c>
      <c r="AW2" s="9">
        <v>82.708219999999997</v>
      </c>
      <c r="AX2" s="9">
        <v>84.748419999999996</v>
      </c>
      <c r="AY2" s="9">
        <v>86.786280000000005</v>
      </c>
      <c r="AZ2" s="9">
        <v>88.324600000000004</v>
      </c>
      <c r="BA2" s="9">
        <v>88.852639999999994</v>
      </c>
      <c r="BB2" s="9">
        <v>90.388710000000003</v>
      </c>
      <c r="BC2" s="9">
        <v>91.92747</v>
      </c>
      <c r="BD2" s="9">
        <v>92.962370000000007</v>
      </c>
      <c r="BE2" s="9">
        <v>93.801400000000001</v>
      </c>
      <c r="BF2" s="9">
        <v>94.535659999999993</v>
      </c>
      <c r="BG2" s="9">
        <v>95.715630000000004</v>
      </c>
      <c r="BH2" s="9">
        <v>96.395039999999995</v>
      </c>
      <c r="BI2" s="9">
        <v>97.427030000000002</v>
      </c>
      <c r="BJ2" s="9">
        <v>98.447090000000003</v>
      </c>
      <c r="BK2" s="9">
        <v>100</v>
      </c>
      <c r="BL2" s="9">
        <v>101.28332</v>
      </c>
      <c r="BM2" s="9">
        <v>104.78301999999999</v>
      </c>
      <c r="BN2" s="9">
        <v>111.27670999999999</v>
      </c>
      <c r="BO2" s="9">
        <v>113.45208</v>
      </c>
      <c r="BP2" s="9">
        <v>115.98996</v>
      </c>
      <c r="BR2" s="9">
        <v>118.04918000000001</v>
      </c>
      <c r="BS2" s="9">
        <v>120.25816</v>
      </c>
      <c r="BT2" s="8">
        <v>115.98996</v>
      </c>
    </row>
    <row r="3" spans="1:72" x14ac:dyDescent="0.25">
      <c r="A3" t="s">
        <v>14</v>
      </c>
      <c r="C3">
        <f>C2*(100/115.98996)</f>
        <v>2.3852667937811169</v>
      </c>
      <c r="D3">
        <f t="shared" ref="D3:BO3" si="0">D2*(100/115.98996)</f>
        <v>2.4811975105431539</v>
      </c>
      <c r="E3">
        <f t="shared" si="0"/>
        <v>2.6137520868185491</v>
      </c>
      <c r="F3">
        <f t="shared" si="0"/>
        <v>2.8363144534233826</v>
      </c>
      <c r="G3">
        <f t="shared" si="0"/>
        <v>3.0090880279637995</v>
      </c>
      <c r="H3">
        <f t="shared" si="0"/>
        <v>3.1093725698327681</v>
      </c>
      <c r="I3">
        <f t="shared" si="0"/>
        <v>3.184404926081533</v>
      </c>
      <c r="J3">
        <f t="shared" si="0"/>
        <v>3.2826030804735167</v>
      </c>
      <c r="K3">
        <f t="shared" si="0"/>
        <v>3.3248222518569714</v>
      </c>
      <c r="L3">
        <f t="shared" si="0"/>
        <v>3.4494451071454804</v>
      </c>
      <c r="M3">
        <f t="shared" si="0"/>
        <v>3.6740852397914439</v>
      </c>
      <c r="N3">
        <f t="shared" si="0"/>
        <v>3.9488676433718917</v>
      </c>
      <c r="O3">
        <f t="shared" si="0"/>
        <v>4.1863019868271358</v>
      </c>
      <c r="P3">
        <f t="shared" si="0"/>
        <v>4.7300559462215528</v>
      </c>
      <c r="Q3">
        <f t="shared" si="0"/>
        <v>5.6943549252021466</v>
      </c>
      <c r="R3">
        <f t="shared" si="0"/>
        <v>6.6863028489707217</v>
      </c>
      <c r="S3">
        <f t="shared" si="0"/>
        <v>7.8724831011235796</v>
      </c>
      <c r="T3">
        <f t="shared" si="0"/>
        <v>9.3620516810248056</v>
      </c>
      <c r="U3">
        <f t="shared" si="0"/>
        <v>10.712547879144022</v>
      </c>
      <c r="V3">
        <f t="shared" si="0"/>
        <v>12.419609421367159</v>
      </c>
      <c r="W3">
        <f t="shared" si="0"/>
        <v>15.045431518383143</v>
      </c>
      <c r="X3">
        <f t="shared" si="0"/>
        <v>17.934483294933457</v>
      </c>
      <c r="Y3">
        <f t="shared" si="0"/>
        <v>21.142924784179595</v>
      </c>
      <c r="Z3">
        <f t="shared" si="0"/>
        <v>24.41521662737016</v>
      </c>
      <c r="AA3">
        <f t="shared" si="0"/>
        <v>27.113217385366802</v>
      </c>
      <c r="AB3">
        <f t="shared" si="0"/>
        <v>29.672723397783741</v>
      </c>
      <c r="AC3">
        <f t="shared" si="0"/>
        <v>31.999519613594142</v>
      </c>
      <c r="AD3">
        <f t="shared" si="0"/>
        <v>34.009710840489987</v>
      </c>
      <c r="AE3">
        <f t="shared" si="0"/>
        <v>36.371579057359789</v>
      </c>
      <c r="AF3">
        <f t="shared" si="0"/>
        <v>38.707427780818271</v>
      </c>
      <c r="AG3">
        <f t="shared" si="0"/>
        <v>41.985789114850974</v>
      </c>
      <c r="AH3">
        <f t="shared" si="0"/>
        <v>45.227017924654852</v>
      </c>
      <c r="AI3">
        <f t="shared" si="0"/>
        <v>47.279264515652905</v>
      </c>
      <c r="AJ3">
        <f t="shared" si="0"/>
        <v>49.145650192482172</v>
      </c>
      <c r="AK3">
        <f t="shared" si="0"/>
        <v>50.936684519936037</v>
      </c>
      <c r="AL3">
        <f t="shared" si="0"/>
        <v>53.58140480434686</v>
      </c>
      <c r="AM3">
        <f t="shared" si="0"/>
        <v>55.924400698129396</v>
      </c>
      <c r="AN3">
        <f t="shared" si="0"/>
        <v>57.347204878767087</v>
      </c>
      <c r="AO3">
        <f t="shared" si="0"/>
        <v>58.705494854899506</v>
      </c>
      <c r="AP3">
        <f t="shared" si="0"/>
        <v>59.572750951892736</v>
      </c>
      <c r="AQ3">
        <f t="shared" si="0"/>
        <v>60.618867357140225</v>
      </c>
      <c r="AR3">
        <f t="shared" si="0"/>
        <v>62.47621776919312</v>
      </c>
      <c r="AS3">
        <f t="shared" si="0"/>
        <v>64.541060277975774</v>
      </c>
      <c r="AT3">
        <f t="shared" si="0"/>
        <v>66.585245826449125</v>
      </c>
      <c r="AU3">
        <f t="shared" si="0"/>
        <v>68.336276691534337</v>
      </c>
      <c r="AV3">
        <f t="shared" si="0"/>
        <v>69.760546516267439</v>
      </c>
      <c r="AW3">
        <f t="shared" si="0"/>
        <v>71.306361343688707</v>
      </c>
      <c r="AX3">
        <f t="shared" si="0"/>
        <v>73.065306686889102</v>
      </c>
      <c r="AY3">
        <f t="shared" si="0"/>
        <v>74.822234614099358</v>
      </c>
      <c r="AZ3">
        <f t="shared" si="0"/>
        <v>76.14848733459344</v>
      </c>
      <c r="BA3">
        <f t="shared" si="0"/>
        <v>76.603733633497242</v>
      </c>
      <c r="BB3">
        <f t="shared" si="0"/>
        <v>77.928046530923879</v>
      </c>
      <c r="BC3">
        <f t="shared" si="0"/>
        <v>79.254678594595603</v>
      </c>
      <c r="BD3">
        <f t="shared" si="0"/>
        <v>80.146910991261663</v>
      </c>
      <c r="BE3">
        <f t="shared" si="0"/>
        <v>80.870275323829759</v>
      </c>
      <c r="BF3">
        <f t="shared" si="0"/>
        <v>81.503312872941763</v>
      </c>
      <c r="BG3">
        <f t="shared" si="0"/>
        <v>82.520616439560811</v>
      </c>
      <c r="BH3">
        <f t="shared" si="0"/>
        <v>83.106365413006429</v>
      </c>
      <c r="BI3">
        <f t="shared" si="0"/>
        <v>83.996088971838603</v>
      </c>
      <c r="BJ3">
        <f t="shared" si="0"/>
        <v>84.875527157695373</v>
      </c>
      <c r="BK3">
        <f t="shared" si="0"/>
        <v>86.214358553102358</v>
      </c>
      <c r="BL3">
        <f t="shared" si="0"/>
        <v>87.320764659286027</v>
      </c>
      <c r="BM3">
        <f t="shared" si="0"/>
        <v>90.338008565568941</v>
      </c>
      <c r="BN3">
        <f t="shared" si="0"/>
        <v>95.936501745495903</v>
      </c>
      <c r="BO3">
        <f t="shared" si="0"/>
        <v>97.811983037152515</v>
      </c>
      <c r="BP3">
        <f t="shared" ref="BP3:BR3" si="1">BP2*(100/115.98996)</f>
        <v>100</v>
      </c>
      <c r="BR3">
        <f>BR2*(100/115.98996)</f>
        <v>101.7753433141972</v>
      </c>
      <c r="BS3">
        <f>BS2*(100/115.98996)</f>
        <v>103.67980125176352</v>
      </c>
    </row>
    <row r="4" spans="1:72" x14ac:dyDescent="0.25">
      <c r="A4" t="s">
        <v>7</v>
      </c>
      <c r="B4" s="2" t="s">
        <v>5</v>
      </c>
      <c r="C4" s="9">
        <v>12.710649999999999</v>
      </c>
      <c r="D4" s="9">
        <v>14.34131</v>
      </c>
      <c r="E4" s="9">
        <v>16.162269999999999</v>
      </c>
      <c r="F4" s="9">
        <v>18.628869999999999</v>
      </c>
      <c r="G4" s="9">
        <v>20.54616</v>
      </c>
      <c r="H4" s="9">
        <v>22.20842</v>
      </c>
      <c r="I4" s="9">
        <v>24.264330000000001</v>
      </c>
      <c r="J4" s="9">
        <v>26.942170000000001</v>
      </c>
      <c r="K4" s="9">
        <v>29.286100000000001</v>
      </c>
      <c r="L4" s="9">
        <v>32.387450000000001</v>
      </c>
      <c r="M4" s="9">
        <v>36.578690000000002</v>
      </c>
      <c r="N4" s="9">
        <v>39.949260000000002</v>
      </c>
      <c r="O4" s="9">
        <v>43.802100000000003</v>
      </c>
      <c r="P4" s="9">
        <v>52.81709</v>
      </c>
      <c r="Q4" s="9">
        <v>66.795550000000006</v>
      </c>
      <c r="R4" s="9">
        <v>76.539330000000007</v>
      </c>
      <c r="S4" s="9">
        <v>96.110249999999994</v>
      </c>
      <c r="T4" s="9">
        <v>116.79725999999999</v>
      </c>
      <c r="U4" s="9">
        <v>137.5196</v>
      </c>
      <c r="V4" s="9">
        <v>168.2954</v>
      </c>
      <c r="W4" s="9">
        <v>210.19588999999999</v>
      </c>
      <c r="X4" s="9">
        <v>251.95296999999999</v>
      </c>
      <c r="Y4" s="9">
        <v>297.48948000000001</v>
      </c>
      <c r="Z4" s="9">
        <v>346.70974999999999</v>
      </c>
      <c r="AA4" s="9">
        <v>396.62241999999998</v>
      </c>
      <c r="AB4" s="9">
        <v>445.44069000000002</v>
      </c>
      <c r="AC4" s="9">
        <v>493.38749999999999</v>
      </c>
      <c r="AD4" s="9">
        <v>540.46459000000004</v>
      </c>
      <c r="AE4" s="9">
        <v>601.28592000000003</v>
      </c>
      <c r="AF4" s="9">
        <v>660.71361000000002</v>
      </c>
      <c r="AG4" s="9">
        <v>730.88108999999997</v>
      </c>
      <c r="AH4" s="9">
        <v>798.63306999999998</v>
      </c>
      <c r="AI4" s="9">
        <v>840.90718000000004</v>
      </c>
      <c r="AJ4" s="9">
        <v>866.80373999999995</v>
      </c>
      <c r="AK4" s="9">
        <v>917.02801999999997</v>
      </c>
      <c r="AL4" s="9">
        <v>990.52089999999998</v>
      </c>
      <c r="AM4" s="9">
        <v>1047.7454</v>
      </c>
      <c r="AN4" s="9">
        <v>1095.0916</v>
      </c>
      <c r="AO4" s="9">
        <v>1141.2568000000001</v>
      </c>
      <c r="AP4" s="9">
        <v>1177.5497</v>
      </c>
      <c r="AQ4" s="9">
        <v>1244.7442000000001</v>
      </c>
      <c r="AR4" s="9">
        <v>1308.6231</v>
      </c>
      <c r="AS4" s="9">
        <v>1355.5223000000001</v>
      </c>
      <c r="AT4" s="9">
        <v>1399.386</v>
      </c>
      <c r="AU4" s="9">
        <v>1457.3561999999999</v>
      </c>
      <c r="AV4" s="9">
        <v>1499.0731000000001</v>
      </c>
      <c r="AW4" s="9">
        <v>1559.8642</v>
      </c>
      <c r="AX4" s="9">
        <v>1621.7145</v>
      </c>
      <c r="AY4" s="9">
        <v>1643.7188000000001</v>
      </c>
      <c r="AZ4" s="9">
        <v>1584.1068</v>
      </c>
      <c r="BA4" s="9">
        <v>1617.9447</v>
      </c>
      <c r="BB4" s="9">
        <v>1657.3622</v>
      </c>
      <c r="BC4" s="9">
        <v>1632.8985</v>
      </c>
      <c r="BD4" s="9">
        <v>1621.2607</v>
      </c>
      <c r="BE4" s="9">
        <v>1635.8706999999999</v>
      </c>
      <c r="BF4" s="9">
        <v>1663.2777000000001</v>
      </c>
      <c r="BG4" s="9">
        <v>1704.8567</v>
      </c>
      <c r="BH4" s="9">
        <v>1744.4929999999999</v>
      </c>
      <c r="BI4" s="9">
        <v>1777.7444</v>
      </c>
      <c r="BJ4" s="9">
        <v>1804.0668000000001</v>
      </c>
      <c r="BK4" s="9">
        <v>1670.0119</v>
      </c>
      <c r="BL4" s="9">
        <v>1842.5074</v>
      </c>
      <c r="BM4" s="9">
        <v>1998.0726</v>
      </c>
      <c r="BN4" s="9">
        <v>2142.6017000000002</v>
      </c>
      <c r="BO4" s="9">
        <v>2199.6194</v>
      </c>
      <c r="BP4" s="9">
        <v>2256.91572</v>
      </c>
      <c r="BR4" s="9">
        <v>2315.1785100000002</v>
      </c>
      <c r="BS4" s="9">
        <v>2378.1460000000002</v>
      </c>
    </row>
    <row r="5" spans="1:72" x14ac:dyDescent="0.25">
      <c r="A5" t="s">
        <v>10</v>
      </c>
      <c r="C5">
        <f>100*C4/C3</f>
        <v>532.88168992832527</v>
      </c>
      <c r="D5">
        <f t="shared" ref="D5:BO5" si="2">100*D4/D3</f>
        <v>577.99953204291967</v>
      </c>
      <c r="E5">
        <f t="shared" si="2"/>
        <v>618.35512562603685</v>
      </c>
      <c r="F5">
        <f t="shared" si="2"/>
        <v>656.79847231026429</v>
      </c>
      <c r="G5">
        <f t="shared" si="2"/>
        <v>682.8035540689466</v>
      </c>
      <c r="H5">
        <f t="shared" si="2"/>
        <v>714.24120143937716</v>
      </c>
      <c r="I5">
        <f t="shared" si="2"/>
        <v>761.97376160505098</v>
      </c>
      <c r="J5">
        <f t="shared" si="2"/>
        <v>820.75625165481733</v>
      </c>
      <c r="K5">
        <f t="shared" si="2"/>
        <v>880.83205000337091</v>
      </c>
      <c r="L5">
        <f t="shared" si="2"/>
        <v>938.91768078610153</v>
      </c>
      <c r="M5">
        <f t="shared" si="2"/>
        <v>995.58631911534962</v>
      </c>
      <c r="N5">
        <f t="shared" si="2"/>
        <v>1011.6636871092443</v>
      </c>
      <c r="O5">
        <f t="shared" si="2"/>
        <v>1046.3196429170725</v>
      </c>
      <c r="P5">
        <f t="shared" si="2"/>
        <v>1116.6271731350487</v>
      </c>
      <c r="Q5">
        <f t="shared" si="2"/>
        <v>1173.0134646924698</v>
      </c>
      <c r="R5">
        <f t="shared" si="2"/>
        <v>1144.7182655177269</v>
      </c>
      <c r="S5">
        <f t="shared" si="2"/>
        <v>1220.8378063877065</v>
      </c>
      <c r="T5">
        <f t="shared" si="2"/>
        <v>1247.5605132230473</v>
      </c>
      <c r="U5">
        <f t="shared" si="2"/>
        <v>1283.7244841419406</v>
      </c>
      <c r="V5">
        <f t="shared" si="2"/>
        <v>1355.0780406222625</v>
      </c>
      <c r="W5">
        <f t="shared" si="2"/>
        <v>1397.0745188875028</v>
      </c>
      <c r="X5">
        <f t="shared" si="2"/>
        <v>1404.852126802992</v>
      </c>
      <c r="Y5">
        <f t="shared" si="2"/>
        <v>1407.0403363615969</v>
      </c>
      <c r="Z5">
        <f t="shared" si="2"/>
        <v>1420.0560056113873</v>
      </c>
      <c r="AA5">
        <f t="shared" si="2"/>
        <v>1462.8379006545345</v>
      </c>
      <c r="AB5">
        <f t="shared" si="2"/>
        <v>1501.1789919939404</v>
      </c>
      <c r="AC5">
        <f t="shared" si="2"/>
        <v>1541.8590840044908</v>
      </c>
      <c r="AD5">
        <f t="shared" si="2"/>
        <v>1589.1478540786482</v>
      </c>
      <c r="AE5">
        <f t="shared" si="2"/>
        <v>1653.1751867350665</v>
      </c>
      <c r="AF5">
        <f t="shared" si="2"/>
        <v>1706.9426926049091</v>
      </c>
      <c r="AG5">
        <f t="shared" si="2"/>
        <v>1740.7820727167823</v>
      </c>
      <c r="AH5">
        <f t="shared" si="2"/>
        <v>1765.8318117070389</v>
      </c>
      <c r="AI5">
        <f t="shared" si="2"/>
        <v>1778.5961533339803</v>
      </c>
      <c r="AJ5">
        <f t="shared" si="2"/>
        <v>1763.7445767938893</v>
      </c>
      <c r="AK5">
        <f t="shared" si="2"/>
        <v>1800.3292295969629</v>
      </c>
      <c r="AL5">
        <f t="shared" si="2"/>
        <v>1848.6280895711841</v>
      </c>
      <c r="AM5">
        <f t="shared" si="2"/>
        <v>1873.5031344467245</v>
      </c>
      <c r="AN5">
        <f t="shared" si="2"/>
        <v>1909.581473613302</v>
      </c>
      <c r="AO5">
        <f t="shared" si="2"/>
        <v>1944.0374411642522</v>
      </c>
      <c r="AP5">
        <f t="shared" si="2"/>
        <v>1976.6582559716207</v>
      </c>
      <c r="AQ5">
        <f t="shared" si="2"/>
        <v>2053.3940244486985</v>
      </c>
      <c r="AR5">
        <f t="shared" si="2"/>
        <v>2094.5939858819029</v>
      </c>
      <c r="AS5">
        <f t="shared" si="2"/>
        <v>2100.2479571327453</v>
      </c>
      <c r="AT5">
        <f t="shared" si="2"/>
        <v>2101.6457664621748</v>
      </c>
      <c r="AU5">
        <f t="shared" si="2"/>
        <v>2132.6245305672919</v>
      </c>
      <c r="AV5">
        <f t="shared" si="2"/>
        <v>2148.8838245417583</v>
      </c>
      <c r="AW5">
        <f t="shared" si="2"/>
        <v>2187.5526539373232</v>
      </c>
      <c r="AX5">
        <f t="shared" si="2"/>
        <v>2219.5410839095293</v>
      </c>
      <c r="AY5">
        <f t="shared" si="2"/>
        <v>2196.8320091983205</v>
      </c>
      <c r="AZ5">
        <f t="shared" si="2"/>
        <v>2080.2866287277611</v>
      </c>
      <c r="BA5">
        <f t="shared" si="2"/>
        <v>2112.096399557875</v>
      </c>
      <c r="BB5">
        <f t="shared" si="2"/>
        <v>2126.7852509844647</v>
      </c>
      <c r="BC5">
        <f t="shared" si="2"/>
        <v>2060.3181149123325</v>
      </c>
      <c r="BD5">
        <f t="shared" si="2"/>
        <v>2022.8611183489836</v>
      </c>
      <c r="BE5">
        <f t="shared" si="2"/>
        <v>2022.8331033243853</v>
      </c>
      <c r="BF5">
        <f t="shared" si="2"/>
        <v>2040.7485798680839</v>
      </c>
      <c r="BG5">
        <f t="shared" si="2"/>
        <v>2065.9766898962271</v>
      </c>
      <c r="BH5">
        <f t="shared" si="2"/>
        <v>2099.1087642090297</v>
      </c>
      <c r="BI5">
        <f t="shared" si="2"/>
        <v>2116.4609230746742</v>
      </c>
      <c r="BJ5">
        <f t="shared" si="2"/>
        <v>2125.5441473112919</v>
      </c>
      <c r="BK5">
        <f t="shared" si="2"/>
        <v>1937.0461348052399</v>
      </c>
      <c r="BL5">
        <f t="shared" si="2"/>
        <v>2110.044967184172</v>
      </c>
      <c r="BM5">
        <f t="shared" si="2"/>
        <v>2211.7740159722066</v>
      </c>
      <c r="BN5">
        <f t="shared" si="2"/>
        <v>2233.3540008410746</v>
      </c>
      <c r="BO5">
        <f t="shared" si="2"/>
        <v>2248.8240517161435</v>
      </c>
      <c r="BP5">
        <f t="shared" ref="BP5:BR5" si="3">100*BP4/BP3</f>
        <v>2256.91572</v>
      </c>
      <c r="BR5">
        <f>100*BR4/BR3</f>
        <v>2274.7931223898345</v>
      </c>
      <c r="BS5">
        <f>100*BS4/BS3</f>
        <v>2293.7408938749768</v>
      </c>
    </row>
    <row r="6" spans="1:72" x14ac:dyDescent="0.25">
      <c r="A6" t="s">
        <v>6</v>
      </c>
      <c r="B6" t="s">
        <v>3</v>
      </c>
      <c r="C6" s="10">
        <v>7.3564999999999996</v>
      </c>
      <c r="D6" s="9">
        <v>8.1405399999999997</v>
      </c>
      <c r="E6" s="10">
        <v>8.9144000000000005</v>
      </c>
      <c r="F6" s="10">
        <v>9.6381300000000003</v>
      </c>
      <c r="G6" s="10">
        <v>10.38489</v>
      </c>
      <c r="H6" s="10">
        <v>11.385770000000001</v>
      </c>
      <c r="I6" s="10">
        <v>12.549289999999999</v>
      </c>
      <c r="J6" s="10">
        <v>13.61251</v>
      </c>
      <c r="K6" s="10">
        <v>14.88377</v>
      </c>
      <c r="L6" s="10">
        <v>16.600239999999999</v>
      </c>
      <c r="M6" s="10">
        <v>17.91826</v>
      </c>
      <c r="N6" s="10">
        <v>18.64968</v>
      </c>
      <c r="O6" s="10">
        <v>20.341519999999999</v>
      </c>
      <c r="P6" s="10">
        <v>24.86974</v>
      </c>
      <c r="Q6" s="10">
        <v>32.176639999999999</v>
      </c>
      <c r="R6" s="10">
        <v>36.587980000000002</v>
      </c>
      <c r="S6" s="10">
        <v>46.472999999999999</v>
      </c>
      <c r="T6" s="10">
        <v>55.613289999999999</v>
      </c>
      <c r="U6" s="10">
        <v>66.904079999999993</v>
      </c>
      <c r="V6" s="10">
        <v>83.843739999999997</v>
      </c>
      <c r="W6" s="10">
        <v>105.54284</v>
      </c>
      <c r="X6" s="10">
        <v>125.46556</v>
      </c>
      <c r="Y6" s="10">
        <v>148.76965999999999</v>
      </c>
      <c r="Z6" s="10">
        <v>173.15082000000001</v>
      </c>
      <c r="AA6" s="10">
        <v>203.07352</v>
      </c>
      <c r="AB6" s="10">
        <v>229.02483000000001</v>
      </c>
      <c r="AC6" s="10">
        <v>258.31916000000001</v>
      </c>
      <c r="AD6" s="10">
        <v>280.91492</v>
      </c>
      <c r="AE6" s="10">
        <v>310.06072999999998</v>
      </c>
      <c r="AF6" s="10">
        <v>341.03728999999998</v>
      </c>
      <c r="AG6" s="10">
        <v>366.80131</v>
      </c>
      <c r="AH6" s="10">
        <v>395.37515000000002</v>
      </c>
      <c r="AI6" s="10">
        <v>415.64639</v>
      </c>
      <c r="AJ6" s="10">
        <v>427.27694000000002</v>
      </c>
      <c r="AK6" s="10">
        <v>464.72953999999999</v>
      </c>
      <c r="AL6" s="10">
        <v>513.88469999999995</v>
      </c>
      <c r="AM6" s="10">
        <v>541.36389999999994</v>
      </c>
      <c r="AN6" s="10">
        <v>557.05930000000001</v>
      </c>
      <c r="AO6" s="10">
        <v>566.90509999999995</v>
      </c>
      <c r="AP6" s="10">
        <v>586.02509999999995</v>
      </c>
      <c r="AQ6" s="10">
        <v>629.7106</v>
      </c>
      <c r="AR6" s="10">
        <v>667.58789999999999</v>
      </c>
      <c r="AS6" s="10">
        <v>685.34939999999995</v>
      </c>
      <c r="AT6" s="10">
        <v>707.00189999999998</v>
      </c>
      <c r="AU6" s="10">
        <v>735.57730000000004</v>
      </c>
      <c r="AV6" s="10">
        <v>743.94399999999996</v>
      </c>
      <c r="AW6" s="10">
        <v>763.56590000000006</v>
      </c>
      <c r="AX6" s="10">
        <v>794.82010000000002</v>
      </c>
      <c r="AY6" s="10">
        <v>805.41099999999994</v>
      </c>
      <c r="AZ6" s="10">
        <v>764.07029999999997</v>
      </c>
      <c r="BA6" s="10">
        <v>777.55709999999999</v>
      </c>
      <c r="BB6" s="10">
        <v>801.65300000000002</v>
      </c>
      <c r="BC6" s="10">
        <v>773.65779999999995</v>
      </c>
      <c r="BD6" s="10">
        <v>775.47299999999996</v>
      </c>
      <c r="BE6" s="10">
        <v>782.00980000000004</v>
      </c>
      <c r="BF6" s="10">
        <v>792.38520000000005</v>
      </c>
      <c r="BG6" s="10">
        <v>827.59220000000005</v>
      </c>
      <c r="BH6" s="10">
        <v>839.76319999999998</v>
      </c>
      <c r="BI6" s="10">
        <v>850.33</v>
      </c>
      <c r="BJ6" s="10">
        <v>855.69190000000003</v>
      </c>
      <c r="BK6" s="10">
        <v>797.08069999999998</v>
      </c>
      <c r="BL6" s="10">
        <v>882.75080000000003</v>
      </c>
      <c r="BM6" s="10">
        <v>982.95699999999999</v>
      </c>
      <c r="BN6" s="10">
        <v>1067.9486999999999</v>
      </c>
      <c r="BO6" s="10">
        <v>1062.5713000000001</v>
      </c>
      <c r="BP6" s="10">
        <v>1071.5459599999999</v>
      </c>
      <c r="BR6" s="10">
        <v>1095.1384800000001</v>
      </c>
      <c r="BS6" s="10">
        <v>1122.6759199999999</v>
      </c>
    </row>
    <row r="7" spans="1:72" x14ac:dyDescent="0.25">
      <c r="A7" t="s">
        <v>15</v>
      </c>
      <c r="C7">
        <f>100*C6/C3</f>
        <v>308.41413711790705</v>
      </c>
      <c r="D7">
        <f t="shared" ref="D7:BO7" si="4">100*D6/D3</f>
        <v>328.08915716741836</v>
      </c>
      <c r="E7">
        <f t="shared" si="4"/>
        <v>341.05759474880347</v>
      </c>
      <c r="F7">
        <f t="shared" si="4"/>
        <v>339.81175776779418</v>
      </c>
      <c r="G7">
        <f t="shared" si="4"/>
        <v>345.1175207734712</v>
      </c>
      <c r="H7">
        <f t="shared" si="4"/>
        <v>366.17580377678456</v>
      </c>
      <c r="I7">
        <f t="shared" si="4"/>
        <v>394.08587448211631</v>
      </c>
      <c r="J7">
        <f t="shared" si="4"/>
        <v>414.68644445542867</v>
      </c>
      <c r="K7">
        <f t="shared" si="4"/>
        <v>447.65611129097664</v>
      </c>
      <c r="L7">
        <f t="shared" si="4"/>
        <v>481.24377934331579</v>
      </c>
      <c r="M7">
        <f t="shared" si="4"/>
        <v>487.6930944862105</v>
      </c>
      <c r="N7">
        <f t="shared" si="4"/>
        <v>472.2791869538392</v>
      </c>
      <c r="O7">
        <f t="shared" si="4"/>
        <v>485.90665613727396</v>
      </c>
      <c r="P7">
        <f t="shared" si="4"/>
        <v>525.7810960960486</v>
      </c>
      <c r="Q7">
        <f t="shared" si="4"/>
        <v>565.06207327527522</v>
      </c>
      <c r="R7">
        <f t="shared" si="4"/>
        <v>547.20793877340293</v>
      </c>
      <c r="S7">
        <f t="shared" si="4"/>
        <v>590.32200390963385</v>
      </c>
      <c r="T7">
        <f t="shared" si="4"/>
        <v>594.02887203366038</v>
      </c>
      <c r="U7">
        <f t="shared" si="4"/>
        <v>624.53937900481912</v>
      </c>
      <c r="V7">
        <f t="shared" si="4"/>
        <v>675.09160035058835</v>
      </c>
      <c r="W7">
        <f t="shared" si="4"/>
        <v>701.49427001175275</v>
      </c>
      <c r="X7">
        <f t="shared" si="4"/>
        <v>699.57722191775872</v>
      </c>
      <c r="Y7">
        <f t="shared" si="4"/>
        <v>703.63803266858508</v>
      </c>
      <c r="Z7">
        <f t="shared" si="4"/>
        <v>709.19223303508591</v>
      </c>
      <c r="AA7">
        <f t="shared" si="4"/>
        <v>748.98348327189024</v>
      </c>
      <c r="AB7">
        <f t="shared" si="4"/>
        <v>771.83623130833314</v>
      </c>
      <c r="AC7">
        <f t="shared" si="4"/>
        <v>807.25949364021085</v>
      </c>
      <c r="AD7">
        <f t="shared" si="4"/>
        <v>825.98444108368892</v>
      </c>
      <c r="AE7">
        <f t="shared" si="4"/>
        <v>852.48080516663515</v>
      </c>
      <c r="AF7">
        <f t="shared" si="4"/>
        <v>881.0642027962482</v>
      </c>
      <c r="AG7">
        <f t="shared" si="4"/>
        <v>873.63204963618784</v>
      </c>
      <c r="AH7">
        <f t="shared" si="4"/>
        <v>874.20123665608071</v>
      </c>
      <c r="AI7">
        <f t="shared" si="4"/>
        <v>879.13040580906363</v>
      </c>
      <c r="AJ7">
        <f t="shared" si="4"/>
        <v>869.40947637591887</v>
      </c>
      <c r="AK7">
        <f t="shared" si="4"/>
        <v>912.36707763755248</v>
      </c>
      <c r="AL7">
        <f t="shared" si="4"/>
        <v>959.07283856490153</v>
      </c>
      <c r="AM7">
        <f t="shared" si="4"/>
        <v>968.02807583436095</v>
      </c>
      <c r="AN7">
        <f t="shared" si="4"/>
        <v>971.38003705260326</v>
      </c>
      <c r="AO7">
        <f t="shared" si="4"/>
        <v>965.67638412929</v>
      </c>
      <c r="AP7">
        <f t="shared" si="4"/>
        <v>983.71334315791046</v>
      </c>
      <c r="AQ7">
        <f t="shared" si="4"/>
        <v>1038.8029790956282</v>
      </c>
      <c r="AR7">
        <f t="shared" si="4"/>
        <v>1068.5472389930526</v>
      </c>
      <c r="AS7">
        <f t="shared" si="4"/>
        <v>1061.8812226638784</v>
      </c>
      <c r="AT7">
        <f t="shared" si="4"/>
        <v>1061.7996392815949</v>
      </c>
      <c r="AU7">
        <f t="shared" si="4"/>
        <v>1076.4082206590649</v>
      </c>
      <c r="AV7">
        <f t="shared" si="4"/>
        <v>1066.4251316129237</v>
      </c>
      <c r="AW7">
        <f t="shared" si="4"/>
        <v>1070.8243775330193</v>
      </c>
      <c r="AX7">
        <f t="shared" si="4"/>
        <v>1087.8214792228105</v>
      </c>
      <c r="AY7">
        <f t="shared" si="4"/>
        <v>1076.4326996566738</v>
      </c>
      <c r="AZ7">
        <f t="shared" si="4"/>
        <v>1003.3952436148933</v>
      </c>
      <c r="BA7">
        <f t="shared" si="4"/>
        <v>1015.038122972103</v>
      </c>
      <c r="BB7">
        <f t="shared" si="4"/>
        <v>1028.7092204754333</v>
      </c>
      <c r="BC7">
        <f t="shared" si="4"/>
        <v>976.16672443708057</v>
      </c>
      <c r="BD7">
        <f t="shared" si="4"/>
        <v>967.56442688670677</v>
      </c>
      <c r="BE7">
        <f t="shared" si="4"/>
        <v>966.99287453713919</v>
      </c>
      <c r="BF7">
        <f t="shared" si="4"/>
        <v>972.21225993018936</v>
      </c>
      <c r="BG7">
        <f t="shared" si="4"/>
        <v>1002.8914418085321</v>
      </c>
      <c r="BH7">
        <f t="shared" si="4"/>
        <v>1010.4679657529267</v>
      </c>
      <c r="BI7">
        <f t="shared" si="4"/>
        <v>1012.3447536766747</v>
      </c>
      <c r="BJ7">
        <f t="shared" si="4"/>
        <v>1008.1727073225222</v>
      </c>
      <c r="BK7">
        <f t="shared" si="4"/>
        <v>924.53358509771988</v>
      </c>
      <c r="BL7">
        <f t="shared" si="4"/>
        <v>1010.9288477309789</v>
      </c>
      <c r="BM7">
        <f t="shared" si="4"/>
        <v>1088.0879660819091</v>
      </c>
      <c r="BN7">
        <f t="shared" si="4"/>
        <v>1113.1828663432987</v>
      </c>
      <c r="BO7">
        <f t="shared" si="4"/>
        <v>1086.3406169736863</v>
      </c>
      <c r="BP7">
        <f t="shared" ref="BP7:BR7" si="5">100*BP6/BP3</f>
        <v>1071.5459599999999</v>
      </c>
      <c r="BR7">
        <f>100*BR6/BR3</f>
        <v>1076.0351616983769</v>
      </c>
      <c r="BS7">
        <f>100*BS6/BS3</f>
        <v>1082.829930657206</v>
      </c>
    </row>
    <row r="8" spans="1:72" s="8" customFormat="1" x14ac:dyDescent="0.25">
      <c r="A8" s="8" t="s">
        <v>4</v>
      </c>
      <c r="B8" s="8" t="s">
        <v>0</v>
      </c>
      <c r="C8" s="9">
        <v>5.1700900000000001</v>
      </c>
      <c r="D8" s="9">
        <v>5.7466499999999998</v>
      </c>
      <c r="E8" s="9">
        <v>6.6862399999999997</v>
      </c>
      <c r="F8" s="9">
        <v>8.1347000000000005</v>
      </c>
      <c r="G8" s="9">
        <v>9.0611700000000006</v>
      </c>
      <c r="H8" s="9">
        <v>9.6073000000000004</v>
      </c>
      <c r="I8" s="9">
        <v>10.274609999999999</v>
      </c>
      <c r="J8" s="9">
        <v>11.36476</v>
      </c>
      <c r="K8" s="9">
        <v>12.357340000000001</v>
      </c>
      <c r="L8" s="9">
        <v>13.61589</v>
      </c>
      <c r="M8" s="9">
        <v>15.921580000000001</v>
      </c>
      <c r="N8" s="9">
        <v>18.301400000000001</v>
      </c>
      <c r="O8" s="9">
        <v>20.39236</v>
      </c>
      <c r="P8" s="9">
        <v>24.510539999999999</v>
      </c>
      <c r="Q8" s="9">
        <v>30.635860000000001</v>
      </c>
      <c r="R8" s="9">
        <v>36.94576</v>
      </c>
      <c r="S8" s="9">
        <v>45.38532</v>
      </c>
      <c r="T8" s="9">
        <v>55.351930000000003</v>
      </c>
      <c r="U8" s="9">
        <v>64.112120000000004</v>
      </c>
      <c r="V8" s="9">
        <v>77.743639999999999</v>
      </c>
      <c r="W8" s="9">
        <v>95.693520000000007</v>
      </c>
      <c r="X8" s="9">
        <v>116.3686</v>
      </c>
      <c r="Y8" s="9">
        <v>135.52987999999999</v>
      </c>
      <c r="Z8" s="9">
        <v>155.69935000000001</v>
      </c>
      <c r="AA8" s="9">
        <v>173.68245999999999</v>
      </c>
      <c r="AB8" s="9">
        <v>193.96478999999999</v>
      </c>
      <c r="AC8" s="9">
        <v>209.58026000000001</v>
      </c>
      <c r="AD8" s="9">
        <v>227.33493000000001</v>
      </c>
      <c r="AE8" s="9">
        <v>249.44068999999999</v>
      </c>
      <c r="AF8" s="9">
        <v>273.27769999999998</v>
      </c>
      <c r="AG8" s="9">
        <v>305.79937000000001</v>
      </c>
      <c r="AH8" s="9">
        <v>335.06691999999998</v>
      </c>
      <c r="AI8" s="9">
        <v>351.10915</v>
      </c>
      <c r="AJ8" s="9">
        <v>357.98432000000003</v>
      </c>
      <c r="AK8" s="9">
        <v>366.12884000000003</v>
      </c>
      <c r="AL8" s="9">
        <v>380.46519999999998</v>
      </c>
      <c r="AM8" s="9">
        <v>406.14839999999998</v>
      </c>
      <c r="AN8" s="9">
        <v>425.66539999999998</v>
      </c>
      <c r="AO8" s="9">
        <v>424.0727</v>
      </c>
      <c r="AP8" s="9">
        <v>439.12860000000001</v>
      </c>
      <c r="AQ8" s="9">
        <v>456.69560000000001</v>
      </c>
      <c r="AR8" s="9">
        <v>481.27420000000001</v>
      </c>
      <c r="AS8" s="9">
        <v>503.52890000000002</v>
      </c>
      <c r="AT8" s="9">
        <v>524.38900000000001</v>
      </c>
      <c r="AU8" s="9">
        <v>543.37789999999995</v>
      </c>
      <c r="AV8" s="9">
        <v>566.73509999999999</v>
      </c>
      <c r="AW8" s="9">
        <v>592.10130000000004</v>
      </c>
      <c r="AX8" s="9">
        <v>614.89850000000001</v>
      </c>
      <c r="AY8" s="9">
        <v>636.70280000000002</v>
      </c>
      <c r="AZ8" s="9">
        <v>632.31640000000004</v>
      </c>
      <c r="BA8" s="9">
        <v>640.17859999999996</v>
      </c>
      <c r="BB8" s="9">
        <v>649.06719999999996</v>
      </c>
      <c r="BC8" s="9">
        <v>640.10969999999998</v>
      </c>
      <c r="BD8" s="9">
        <v>634.11379999999997</v>
      </c>
      <c r="BE8" s="9">
        <v>635.93790000000001</v>
      </c>
      <c r="BF8" s="9">
        <v>649.31510000000003</v>
      </c>
      <c r="BG8" s="9">
        <v>665.22349999999994</v>
      </c>
      <c r="BH8" s="9">
        <v>682.75480000000005</v>
      </c>
      <c r="BI8" s="9">
        <v>703.65039999999999</v>
      </c>
      <c r="BJ8" s="9">
        <v>718.95680000000004</v>
      </c>
      <c r="BK8" s="9">
        <v>677.96119999999996</v>
      </c>
      <c r="BL8" s="9">
        <v>738.22059999999999</v>
      </c>
      <c r="BM8" s="9">
        <v>783.59749999999997</v>
      </c>
      <c r="BN8" s="9">
        <v>823.16899999999998</v>
      </c>
      <c r="BO8" s="9">
        <v>866.09519999999998</v>
      </c>
      <c r="BP8" s="9">
        <v>900.73901000000001</v>
      </c>
      <c r="BR8" s="9">
        <v>930.01302999999996</v>
      </c>
      <c r="BS8" s="9">
        <v>956.51840000000004</v>
      </c>
    </row>
    <row r="9" spans="1:72" x14ac:dyDescent="0.25">
      <c r="A9" t="s">
        <v>16</v>
      </c>
      <c r="C9">
        <f>100*C8/C3</f>
        <v>216.75101558783663</v>
      </c>
      <c r="D9">
        <f t="shared" ref="D9:BO9" si="6">100*D8/D3</f>
        <v>231.60792220616133</v>
      </c>
      <c r="E9">
        <f t="shared" si="6"/>
        <v>255.81003009885572</v>
      </c>
      <c r="F9">
        <f t="shared" si="6"/>
        <v>286.80529375653526</v>
      </c>
      <c r="G9">
        <f t="shared" si="6"/>
        <v>301.12678378942428</v>
      </c>
      <c r="H9">
        <f t="shared" si="6"/>
        <v>308.97873394813899</v>
      </c>
      <c r="I9">
        <f t="shared" si="6"/>
        <v>322.65400407614277</v>
      </c>
      <c r="J9">
        <f t="shared" si="6"/>
        <v>346.21182401256476</v>
      </c>
      <c r="K9">
        <f t="shared" si="6"/>
        <v>371.66919203269322</v>
      </c>
      <c r="L9">
        <f t="shared" si="6"/>
        <v>394.72696555729681</v>
      </c>
      <c r="M9">
        <f t="shared" si="6"/>
        <v>433.34813867584018</v>
      </c>
      <c r="N9">
        <f t="shared" si="6"/>
        <v>463.45944338546252</v>
      </c>
      <c r="O9">
        <f t="shared" si="6"/>
        <v>487.1210931310689</v>
      </c>
      <c r="P9">
        <f t="shared" si="6"/>
        <v>518.18710557915131</v>
      </c>
      <c r="Q9">
        <f t="shared" si="6"/>
        <v>538.00404791087806</v>
      </c>
      <c r="R9">
        <f t="shared" si="6"/>
        <v>552.55887797076628</v>
      </c>
      <c r="S9">
        <f t="shared" si="6"/>
        <v>576.50577863447552</v>
      </c>
      <c r="T9">
        <f t="shared" si="6"/>
        <v>591.23717627182521</v>
      </c>
      <c r="U9">
        <f t="shared" si="6"/>
        <v>598.47685838415907</v>
      </c>
      <c r="V9">
        <f t="shared" si="6"/>
        <v>625.97491887504077</v>
      </c>
      <c r="W9">
        <f t="shared" si="6"/>
        <v>636.03041151114621</v>
      </c>
      <c r="X9">
        <f t="shared" si="6"/>
        <v>648.8539317599101</v>
      </c>
      <c r="Y9">
        <f t="shared" si="6"/>
        <v>641.01765192586595</v>
      </c>
      <c r="Z9">
        <f t="shared" si="6"/>
        <v>637.71439089119758</v>
      </c>
      <c r="AA9">
        <f t="shared" si="6"/>
        <v>640.58225747025381</v>
      </c>
      <c r="AB9">
        <f t="shared" si="6"/>
        <v>653.6804438196167</v>
      </c>
      <c r="AC9">
        <f t="shared" si="6"/>
        <v>654.94814463078831</v>
      </c>
      <c r="AD9">
        <f t="shared" si="6"/>
        <v>668.44123158303432</v>
      </c>
      <c r="AE9">
        <f t="shared" si="6"/>
        <v>685.81209962487367</v>
      </c>
      <c r="AF9">
        <f t="shared" si="6"/>
        <v>706.00842181361531</v>
      </c>
      <c r="AG9">
        <f t="shared" si="6"/>
        <v>728.34017520426789</v>
      </c>
      <c r="AH9">
        <f t="shared" si="6"/>
        <v>740.85565525942638</v>
      </c>
      <c r="AI9">
        <f t="shared" si="6"/>
        <v>742.62819778796927</v>
      </c>
      <c r="AJ9">
        <f t="shared" si="6"/>
        <v>728.41506541867057</v>
      </c>
      <c r="AK9">
        <f t="shared" si="6"/>
        <v>718.79205223241695</v>
      </c>
      <c r="AL9">
        <f t="shared" si="6"/>
        <v>710.06947538847328</v>
      </c>
      <c r="AM9">
        <f t="shared" si="6"/>
        <v>726.24542226625078</v>
      </c>
      <c r="AN9">
        <f t="shared" si="6"/>
        <v>742.26006463586759</v>
      </c>
      <c r="AO9">
        <f t="shared" si="6"/>
        <v>722.37309479830958</v>
      </c>
      <c r="AP9">
        <f t="shared" si="6"/>
        <v>737.12996795231606</v>
      </c>
      <c r="AQ9">
        <f t="shared" si="6"/>
        <v>753.38854041819434</v>
      </c>
      <c r="AR9">
        <f t="shared" si="6"/>
        <v>770.331843355145</v>
      </c>
      <c r="AS9">
        <f t="shared" si="6"/>
        <v>780.16831119805147</v>
      </c>
      <c r="AT9">
        <f t="shared" si="6"/>
        <v>787.54533904822074</v>
      </c>
      <c r="AU9">
        <f t="shared" si="6"/>
        <v>795.152920684827</v>
      </c>
      <c r="AV9">
        <f t="shared" si="6"/>
        <v>812.40060220549344</v>
      </c>
      <c r="AW9">
        <f t="shared" si="6"/>
        <v>830.36252143919933</v>
      </c>
      <c r="AX9">
        <f t="shared" si="6"/>
        <v>841.57383015588971</v>
      </c>
      <c r="AY9">
        <f t="shared" si="6"/>
        <v>850.95400222118053</v>
      </c>
      <c r="AZ9">
        <f t="shared" si="6"/>
        <v>830.37289660348313</v>
      </c>
      <c r="BA9">
        <f t="shared" si="6"/>
        <v>835.70156392489855</v>
      </c>
      <c r="BB9">
        <f t="shared" si="6"/>
        <v>832.9057751273582</v>
      </c>
      <c r="BC9">
        <f t="shared" si="6"/>
        <v>807.6617195992884</v>
      </c>
      <c r="BD9">
        <f t="shared" si="6"/>
        <v>791.18931990920623</v>
      </c>
      <c r="BE9">
        <f t="shared" si="6"/>
        <v>786.36791757355434</v>
      </c>
      <c r="BF9">
        <f t="shared" si="6"/>
        <v>796.67326040137664</v>
      </c>
      <c r="BG9">
        <f t="shared" si="6"/>
        <v>806.13006628133758</v>
      </c>
      <c r="BH9">
        <f t="shared" si="6"/>
        <v>821.54332776674005</v>
      </c>
      <c r="BI9">
        <f t="shared" si="6"/>
        <v>837.71805165346814</v>
      </c>
      <c r="BJ9">
        <f t="shared" si="6"/>
        <v>847.07197006765773</v>
      </c>
      <c r="BK9">
        <f t="shared" si="6"/>
        <v>786.36692469551997</v>
      </c>
      <c r="BL9">
        <f t="shared" si="6"/>
        <v>845.41243183157894</v>
      </c>
      <c r="BM9">
        <f t="shared" si="6"/>
        <v>867.40621410892732</v>
      </c>
      <c r="BN9">
        <f t="shared" si="6"/>
        <v>858.03524729694107</v>
      </c>
      <c r="BO9">
        <f t="shared" si="6"/>
        <v>885.46942113526711</v>
      </c>
      <c r="BP9">
        <f t="shared" ref="BP9:BR9" si="7">100*BP8/BP3</f>
        <v>900.73901000000001</v>
      </c>
      <c r="BR9">
        <f>100*BR8/BR3</f>
        <v>913.79011823020539</v>
      </c>
      <c r="BS9">
        <f>100*BS8/BS3</f>
        <v>922.5696697443567</v>
      </c>
    </row>
    <row r="10" spans="1:72" x14ac:dyDescent="0.25">
      <c r="A10" t="s">
        <v>8</v>
      </c>
      <c r="B10" t="s">
        <v>2</v>
      </c>
      <c r="C10" s="9">
        <v>1.4180900000000001</v>
      </c>
      <c r="D10" s="9">
        <v>1.5608599999999999</v>
      </c>
      <c r="E10" s="9">
        <v>1.7364200000000001</v>
      </c>
      <c r="F10" s="9">
        <v>1.9230799999999999</v>
      </c>
      <c r="G10" s="9">
        <v>2.12487</v>
      </c>
      <c r="H10" s="9">
        <v>2.2747000000000002</v>
      </c>
      <c r="I10" s="9">
        <v>2.4401700000000002</v>
      </c>
      <c r="J10" s="9">
        <v>2.82761</v>
      </c>
      <c r="K10" s="9">
        <v>2.9981200000000001</v>
      </c>
      <c r="L10" s="9">
        <v>3.2281599999999999</v>
      </c>
      <c r="M10" s="9">
        <v>3.5474999999999999</v>
      </c>
      <c r="N10" s="9">
        <v>3.83134</v>
      </c>
      <c r="O10" s="9">
        <v>3.9548299999999998</v>
      </c>
      <c r="P10" s="9">
        <v>4.5155399999999997</v>
      </c>
      <c r="Q10" s="9">
        <v>5.5522999999999998</v>
      </c>
      <c r="R10" s="9">
        <v>5.6728100000000001</v>
      </c>
      <c r="S10" s="9">
        <v>7.6726400000000003</v>
      </c>
      <c r="T10" s="9">
        <v>10.048920000000001</v>
      </c>
      <c r="U10" s="9">
        <v>11.55776</v>
      </c>
      <c r="V10" s="9">
        <v>13.418150000000001</v>
      </c>
      <c r="W10" s="9">
        <v>17.856010000000001</v>
      </c>
      <c r="X10" s="9">
        <v>20.31297</v>
      </c>
      <c r="Y10" s="9">
        <v>25.939969999999999</v>
      </c>
      <c r="Z10" s="9">
        <v>32.254159999999999</v>
      </c>
      <c r="AA10" s="9">
        <v>37.161099999999998</v>
      </c>
      <c r="AB10" s="9">
        <v>40.236530000000002</v>
      </c>
      <c r="AC10" s="9">
        <v>45.778880000000001</v>
      </c>
      <c r="AD10" s="9">
        <v>51.880929999999999</v>
      </c>
      <c r="AE10" s="9">
        <v>61.510570000000001</v>
      </c>
      <c r="AF10" s="9">
        <v>67.602670000000003</v>
      </c>
      <c r="AG10" s="9">
        <v>77.370339999999999</v>
      </c>
      <c r="AH10" s="9">
        <v>88.401650000000004</v>
      </c>
      <c r="AI10" s="9">
        <v>93.867310000000003</v>
      </c>
      <c r="AJ10" s="9">
        <v>102.53813</v>
      </c>
      <c r="AK10" s="9">
        <v>106.61014</v>
      </c>
      <c r="AL10" s="9">
        <v>117.188</v>
      </c>
      <c r="AM10" s="9">
        <v>121.95699999999999</v>
      </c>
      <c r="AN10" s="9">
        <v>132.495</v>
      </c>
      <c r="AO10" s="9">
        <v>169.97200000000001</v>
      </c>
      <c r="AP10" s="9">
        <v>172.20599999999999</v>
      </c>
      <c r="AQ10" s="9">
        <v>180.08</v>
      </c>
      <c r="AR10" s="9">
        <v>184.26</v>
      </c>
      <c r="AS10" s="9">
        <v>191.50700000000001</v>
      </c>
      <c r="AT10" s="9">
        <v>192.232</v>
      </c>
      <c r="AU10" s="9">
        <v>200.81100000000001</v>
      </c>
      <c r="AV10" s="9">
        <v>209.857</v>
      </c>
      <c r="AW10" s="9">
        <v>227.078</v>
      </c>
      <c r="AX10" s="9">
        <v>234.51900000000001</v>
      </c>
      <c r="AY10" s="9">
        <v>224.709</v>
      </c>
      <c r="AZ10" s="9">
        <v>216.33099999999999</v>
      </c>
      <c r="BA10" s="9">
        <v>227.91800000000001</v>
      </c>
      <c r="BB10" s="9">
        <v>235.47499999999999</v>
      </c>
      <c r="BC10" s="9">
        <v>249.87799999999999</v>
      </c>
      <c r="BD10" s="9">
        <v>244.15600000000001</v>
      </c>
      <c r="BE10" s="9">
        <v>254.31299999999999</v>
      </c>
      <c r="BF10" s="9">
        <v>254.8844</v>
      </c>
      <c r="BG10" s="9">
        <v>248.15199999999999</v>
      </c>
      <c r="BH10" s="9">
        <v>255.39400000000001</v>
      </c>
      <c r="BI10" s="9">
        <v>259.63299999999998</v>
      </c>
      <c r="BJ10" s="9">
        <v>264.64800000000002</v>
      </c>
      <c r="BK10" s="9">
        <v>234.13200000000001</v>
      </c>
      <c r="BL10" s="9">
        <v>265.60500000000002</v>
      </c>
      <c r="BM10" s="9">
        <v>284.93799999999999</v>
      </c>
      <c r="BN10" s="9">
        <v>295.61399999999998</v>
      </c>
      <c r="BO10" s="9">
        <v>312.113</v>
      </c>
      <c r="BP10" s="9">
        <v>321.85703000000001</v>
      </c>
      <c r="BR10" s="9">
        <v>329.94682</v>
      </c>
      <c r="BS10" s="9">
        <v>338.19553000000002</v>
      </c>
      <c r="BT10" s="8"/>
    </row>
    <row r="11" spans="1:72" x14ac:dyDescent="0.25">
      <c r="A11" t="s">
        <v>17</v>
      </c>
      <c r="B11">
        <f>MIN(C12:BP12)</f>
        <v>0.99031607415844203</v>
      </c>
      <c r="C11">
        <f>100*C10/C3</f>
        <v>59.45204971189191</v>
      </c>
      <c r="D11">
        <f t="shared" ref="D11:BO11" si="8">100*D10/D3</f>
        <v>62.907527247128151</v>
      </c>
      <c r="E11">
        <f t="shared" si="8"/>
        <v>66.433997652530422</v>
      </c>
      <c r="F11">
        <f t="shared" si="8"/>
        <v>67.802073133283074</v>
      </c>
      <c r="G11">
        <f t="shared" si="8"/>
        <v>70.615082717864681</v>
      </c>
      <c r="H11">
        <f t="shared" si="8"/>
        <v>73.156238080608688</v>
      </c>
      <c r="I11">
        <f t="shared" si="8"/>
        <v>76.628759741389828</v>
      </c>
      <c r="J11">
        <f t="shared" si="8"/>
        <v>86.139259931240787</v>
      </c>
      <c r="K11">
        <f t="shared" si="8"/>
        <v>90.173843077641152</v>
      </c>
      <c r="L11">
        <f t="shared" si="8"/>
        <v>93.58490712934983</v>
      </c>
      <c r="M11">
        <f t="shared" si="8"/>
        <v>96.554646081139111</v>
      </c>
      <c r="N11">
        <f t="shared" si="8"/>
        <v>97.02376341812419</v>
      </c>
      <c r="O11">
        <f t="shared" si="8"/>
        <v>94.470728878243875</v>
      </c>
      <c r="P11">
        <f t="shared" si="8"/>
        <v>95.464832791398337</v>
      </c>
      <c r="Q11">
        <f t="shared" si="8"/>
        <v>97.505337706059763</v>
      </c>
      <c r="R11">
        <f t="shared" si="8"/>
        <v>84.842253307046406</v>
      </c>
      <c r="S11">
        <f t="shared" si="8"/>
        <v>97.461498506169448</v>
      </c>
      <c r="T11">
        <f t="shared" si="8"/>
        <v>107.33672855456837</v>
      </c>
      <c r="U11">
        <f t="shared" si="8"/>
        <v>107.88992619114916</v>
      </c>
      <c r="V11">
        <f t="shared" si="8"/>
        <v>108.04003205539551</v>
      </c>
      <c r="W11">
        <f t="shared" si="8"/>
        <v>118.68061064372115</v>
      </c>
      <c r="X11">
        <f t="shared" si="8"/>
        <v>113.26208659570622</v>
      </c>
      <c r="Y11">
        <f t="shared" si="8"/>
        <v>122.68865478540529</v>
      </c>
      <c r="Z11">
        <f t="shared" si="8"/>
        <v>132.10679426797367</v>
      </c>
      <c r="AA11">
        <f t="shared" si="8"/>
        <v>137.05898297431904</v>
      </c>
      <c r="AB11">
        <f t="shared" si="8"/>
        <v>135.60106856590477</v>
      </c>
      <c r="AC11">
        <f t="shared" si="8"/>
        <v>143.06114764470422</v>
      </c>
      <c r="AD11">
        <f t="shared" si="8"/>
        <v>152.54740107414725</v>
      </c>
      <c r="AE11">
        <f t="shared" si="8"/>
        <v>169.11712824729102</v>
      </c>
      <c r="AF11">
        <f t="shared" si="8"/>
        <v>174.65038075586352</v>
      </c>
      <c r="AG11">
        <f t="shared" si="8"/>
        <v>184.27744632441124</v>
      </c>
      <c r="AH11">
        <f t="shared" si="8"/>
        <v>195.46203587260865</v>
      </c>
      <c r="AI11">
        <f t="shared" si="8"/>
        <v>198.5380080710076</v>
      </c>
      <c r="AJ11">
        <f t="shared" si="8"/>
        <v>208.6413133174608</v>
      </c>
      <c r="AK11">
        <f t="shared" si="8"/>
        <v>209.29933112995212</v>
      </c>
      <c r="AL11">
        <f t="shared" si="8"/>
        <v>218.71020445976248</v>
      </c>
      <c r="AM11">
        <f t="shared" si="8"/>
        <v>218.07475534392145</v>
      </c>
      <c r="AN11">
        <f t="shared" si="8"/>
        <v>231.04003112287086</v>
      </c>
      <c r="AO11">
        <f t="shared" si="8"/>
        <v>289.53337403954157</v>
      </c>
      <c r="AP11">
        <f t="shared" si="8"/>
        <v>289.06840333605356</v>
      </c>
      <c r="AQ11">
        <f t="shared" si="8"/>
        <v>297.06922588811551</v>
      </c>
      <c r="AR11">
        <f t="shared" si="8"/>
        <v>294.92822481782531</v>
      </c>
      <c r="AS11">
        <f t="shared" si="8"/>
        <v>296.72118675334275</v>
      </c>
      <c r="AT11">
        <f t="shared" si="8"/>
        <v>288.70059367362313</v>
      </c>
      <c r="AU11">
        <f t="shared" si="8"/>
        <v>293.85709863364121</v>
      </c>
      <c r="AV11">
        <f t="shared" si="8"/>
        <v>300.82476482758562</v>
      </c>
      <c r="AW11">
        <f t="shared" si="8"/>
        <v>318.45405616128602</v>
      </c>
      <c r="AX11">
        <f t="shared" si="8"/>
        <v>320.97175887456075</v>
      </c>
      <c r="AY11">
        <f t="shared" si="8"/>
        <v>300.32382908496601</v>
      </c>
      <c r="AZ11">
        <f t="shared" si="8"/>
        <v>284.09100111135513</v>
      </c>
      <c r="BA11">
        <f t="shared" si="8"/>
        <v>297.52857881634128</v>
      </c>
      <c r="BB11">
        <f t="shared" si="8"/>
        <v>302.16977132431697</v>
      </c>
      <c r="BC11">
        <f t="shared" si="8"/>
        <v>315.28485690816899</v>
      </c>
      <c r="BD11">
        <f t="shared" si="8"/>
        <v>304.63557107849124</v>
      </c>
      <c r="BE11">
        <f t="shared" si="8"/>
        <v>314.47030318822527</v>
      </c>
      <c r="BF11">
        <f t="shared" si="8"/>
        <v>312.72888305454256</v>
      </c>
      <c r="BG11">
        <f t="shared" si="8"/>
        <v>300.71515544451825</v>
      </c>
      <c r="BH11">
        <f t="shared" si="8"/>
        <v>307.30979357693099</v>
      </c>
      <c r="BI11">
        <f t="shared" si="8"/>
        <v>309.10129647470518</v>
      </c>
      <c r="BJ11">
        <f t="shared" si="8"/>
        <v>311.80719444404099</v>
      </c>
      <c r="BK11">
        <f t="shared" si="8"/>
        <v>271.56961314720002</v>
      </c>
      <c r="BL11">
        <f t="shared" si="8"/>
        <v>304.17163779583842</v>
      </c>
      <c r="BM11">
        <f t="shared" si="8"/>
        <v>315.41319597850878</v>
      </c>
      <c r="BN11">
        <f t="shared" si="8"/>
        <v>308.13506290256061</v>
      </c>
      <c r="BO11">
        <f t="shared" si="8"/>
        <v>319.0948494331704</v>
      </c>
      <c r="BP11">
        <f t="shared" ref="BP11:BR11" si="9">100*BP10/BP3</f>
        <v>321.85703000000001</v>
      </c>
      <c r="BR11">
        <f>100*BR10/BR3</f>
        <v>324.19131123085481</v>
      </c>
      <c r="BS11">
        <f>100*BS10/BS3</f>
        <v>326.19230160247588</v>
      </c>
    </row>
    <row r="12" spans="1:72" x14ac:dyDescent="0.25">
      <c r="A12" t="s">
        <v>22</v>
      </c>
      <c r="C12">
        <f>C6/C8</f>
        <v>1.4228959263765233</v>
      </c>
      <c r="D12">
        <f t="shared" ref="D12:BO12" si="10">D6/D8</f>
        <v>1.4165713937685434</v>
      </c>
      <c r="E12">
        <f t="shared" si="10"/>
        <v>1.3332455909449856</v>
      </c>
      <c r="F12">
        <f t="shared" si="10"/>
        <v>1.184816895521654</v>
      </c>
      <c r="G12">
        <f t="shared" si="10"/>
        <v>1.1460870947129345</v>
      </c>
      <c r="H12">
        <f t="shared" si="10"/>
        <v>1.1851165259750398</v>
      </c>
      <c r="I12">
        <f t="shared" si="10"/>
        <v>1.2213884517271216</v>
      </c>
      <c r="J12">
        <f t="shared" si="10"/>
        <v>1.1977824432720092</v>
      </c>
      <c r="K12">
        <f t="shared" si="10"/>
        <v>1.2044477209496542</v>
      </c>
      <c r="L12">
        <f t="shared" si="10"/>
        <v>1.2191814123057692</v>
      </c>
      <c r="M12">
        <f t="shared" si="10"/>
        <v>1.1254071518027733</v>
      </c>
      <c r="N12">
        <f t="shared" si="10"/>
        <v>1.0190302381238594</v>
      </c>
      <c r="O12">
        <f t="shared" si="10"/>
        <v>0.99750690945040199</v>
      </c>
      <c r="P12">
        <f t="shared" si="10"/>
        <v>1.014654919883446</v>
      </c>
      <c r="Q12">
        <f t="shared" si="10"/>
        <v>1.0502933490360642</v>
      </c>
      <c r="R12">
        <f t="shared" si="10"/>
        <v>0.99031607415844203</v>
      </c>
      <c r="S12">
        <f t="shared" si="10"/>
        <v>1.0239654584345774</v>
      </c>
      <c r="T12">
        <f t="shared" si="10"/>
        <v>1.0047217865754636</v>
      </c>
      <c r="U12">
        <f t="shared" si="10"/>
        <v>1.043548084199992</v>
      </c>
      <c r="V12">
        <f t="shared" si="10"/>
        <v>1.0784642962433968</v>
      </c>
      <c r="W12">
        <f t="shared" si="10"/>
        <v>1.1029256735461292</v>
      </c>
      <c r="X12">
        <f t="shared" si="10"/>
        <v>1.078173665404585</v>
      </c>
      <c r="Y12">
        <f t="shared" si="10"/>
        <v>1.0976890114563667</v>
      </c>
      <c r="Z12">
        <f t="shared" si="10"/>
        <v>1.1120844113992769</v>
      </c>
      <c r="AA12">
        <f t="shared" si="10"/>
        <v>1.1692229601077737</v>
      </c>
      <c r="AB12">
        <f t="shared" si="10"/>
        <v>1.1807546617094784</v>
      </c>
      <c r="AC12">
        <f t="shared" si="10"/>
        <v>1.2325548217184195</v>
      </c>
      <c r="AD12">
        <f t="shared" si="10"/>
        <v>1.2356874502303714</v>
      </c>
      <c r="AE12">
        <f t="shared" si="10"/>
        <v>1.2430238627066017</v>
      </c>
      <c r="AF12">
        <f t="shared" si="10"/>
        <v>1.2479514062069463</v>
      </c>
      <c r="AG12">
        <f t="shared" si="10"/>
        <v>1.1994835371962995</v>
      </c>
      <c r="AH12">
        <f t="shared" si="10"/>
        <v>1.1799886124240497</v>
      </c>
      <c r="AI12">
        <f t="shared" si="10"/>
        <v>1.1838096215948801</v>
      </c>
      <c r="AJ12">
        <f t="shared" si="10"/>
        <v>1.1935632823247677</v>
      </c>
      <c r="AK12">
        <f t="shared" si="10"/>
        <v>1.269306018067301</v>
      </c>
      <c r="AL12">
        <f t="shared" si="10"/>
        <v>1.3506746477733049</v>
      </c>
      <c r="AM12">
        <f t="shared" si="10"/>
        <v>1.3329214149310942</v>
      </c>
      <c r="AN12">
        <f t="shared" si="10"/>
        <v>1.3086788355360808</v>
      </c>
      <c r="AO12">
        <f t="shared" si="10"/>
        <v>1.3368111175277257</v>
      </c>
      <c r="AP12">
        <f t="shared" si="10"/>
        <v>1.3345181798680386</v>
      </c>
      <c r="AQ12">
        <f t="shared" si="10"/>
        <v>1.378840961025243</v>
      </c>
      <c r="AR12">
        <f t="shared" si="10"/>
        <v>1.3871258837477678</v>
      </c>
      <c r="AS12">
        <f t="shared" si="10"/>
        <v>1.3610924814841807</v>
      </c>
      <c r="AT12">
        <f t="shared" si="10"/>
        <v>1.3482393795445746</v>
      </c>
      <c r="AU12">
        <f t="shared" si="10"/>
        <v>1.3537122139122701</v>
      </c>
      <c r="AV12">
        <f t="shared" si="10"/>
        <v>1.3126838270648844</v>
      </c>
      <c r="AW12">
        <f t="shared" si="10"/>
        <v>1.2895865960773942</v>
      </c>
      <c r="AX12">
        <f t="shared" si="10"/>
        <v>1.2926037386658122</v>
      </c>
      <c r="AY12">
        <f t="shared" si="10"/>
        <v>1.2649716633883186</v>
      </c>
      <c r="AZ12">
        <f t="shared" si="10"/>
        <v>1.2083670453589372</v>
      </c>
      <c r="BA12">
        <f t="shared" si="10"/>
        <v>1.2145940211059851</v>
      </c>
      <c r="BB12">
        <f t="shared" si="10"/>
        <v>1.2350847493140926</v>
      </c>
      <c r="BC12">
        <f t="shared" si="10"/>
        <v>1.2086331452249512</v>
      </c>
      <c r="BD12">
        <f t="shared" si="10"/>
        <v>1.2229240240474186</v>
      </c>
      <c r="BE12">
        <f t="shared" si="10"/>
        <v>1.2296952265307666</v>
      </c>
      <c r="BF12">
        <f t="shared" si="10"/>
        <v>1.2203400167345562</v>
      </c>
      <c r="BG12">
        <f t="shared" si="10"/>
        <v>1.2440814252653434</v>
      </c>
      <c r="BH12">
        <f t="shared" si="10"/>
        <v>1.2299630848439291</v>
      </c>
      <c r="BI12">
        <f t="shared" si="10"/>
        <v>1.2084552215134108</v>
      </c>
      <c r="BJ12">
        <f t="shared" si="10"/>
        <v>1.1901854186510232</v>
      </c>
      <c r="BK12">
        <f t="shared" si="10"/>
        <v>1.1757025328293125</v>
      </c>
      <c r="BL12">
        <f t="shared" si="10"/>
        <v>1.1957818570763266</v>
      </c>
      <c r="BM12">
        <f t="shared" si="10"/>
        <v>1.2544156917294913</v>
      </c>
      <c r="BN12">
        <f t="shared" si="10"/>
        <v>1.2973626314887952</v>
      </c>
      <c r="BO12">
        <f t="shared" si="10"/>
        <v>1.2268527755378393</v>
      </c>
      <c r="BP12">
        <f t="shared" ref="BP12" si="11">BP6/BP8</f>
        <v>1.1896297907648075</v>
      </c>
      <c r="BQ12">
        <f>AVERAGE(T12:BP12)</f>
        <v>1.2297445461566483</v>
      </c>
    </row>
    <row r="13" spans="1:72" x14ac:dyDescent="0.25">
      <c r="A13" t="s">
        <v>23</v>
      </c>
      <c r="B13">
        <f>MAX(C13:BP13)</f>
        <v>1.0097786212849138</v>
      </c>
      <c r="C13">
        <f>1/C12</f>
        <v>0.70279208862910358</v>
      </c>
      <c r="D13">
        <f t="shared" ref="D13:BO13" si="12">1/D12</f>
        <v>0.70592982775098456</v>
      </c>
      <c r="E13">
        <f t="shared" si="12"/>
        <v>0.75004935834155961</v>
      </c>
      <c r="F13">
        <f t="shared" si="12"/>
        <v>0.84401227209012541</v>
      </c>
      <c r="G13">
        <f t="shared" si="12"/>
        <v>0.87253403743323232</v>
      </c>
      <c r="H13">
        <f t="shared" si="12"/>
        <v>0.84379888228903277</v>
      </c>
      <c r="I13">
        <f t="shared" si="12"/>
        <v>0.8187403430791701</v>
      </c>
      <c r="J13">
        <f t="shared" si="12"/>
        <v>0.83487615436095186</v>
      </c>
      <c r="K13">
        <f t="shared" si="12"/>
        <v>0.83025604399960495</v>
      </c>
      <c r="L13">
        <f t="shared" si="12"/>
        <v>0.82022247871115117</v>
      </c>
      <c r="M13">
        <f t="shared" si="12"/>
        <v>0.8885673050843107</v>
      </c>
      <c r="N13">
        <f t="shared" si="12"/>
        <v>0.98132514874249854</v>
      </c>
      <c r="O13">
        <f t="shared" si="12"/>
        <v>1.002499321584621</v>
      </c>
      <c r="P13">
        <f t="shared" si="12"/>
        <v>0.98555674486343647</v>
      </c>
      <c r="Q13">
        <f t="shared" si="12"/>
        <v>0.95211495047338701</v>
      </c>
      <c r="R13">
        <f t="shared" si="12"/>
        <v>1.0097786212849138</v>
      </c>
      <c r="S13">
        <f t="shared" si="12"/>
        <v>0.97659544251500885</v>
      </c>
      <c r="T13">
        <f t="shared" si="12"/>
        <v>0.99530040391424424</v>
      </c>
      <c r="U13">
        <f t="shared" si="12"/>
        <v>0.95826921168335333</v>
      </c>
      <c r="V13">
        <f t="shared" si="12"/>
        <v>0.92724441920171985</v>
      </c>
      <c r="W13">
        <f t="shared" si="12"/>
        <v>0.90667941093872406</v>
      </c>
      <c r="X13">
        <f t="shared" si="12"/>
        <v>0.92749436578452293</v>
      </c>
      <c r="Y13">
        <f t="shared" si="12"/>
        <v>0.91100483794881293</v>
      </c>
      <c r="Z13">
        <f t="shared" si="12"/>
        <v>0.89921231675368329</v>
      </c>
      <c r="AA13">
        <f t="shared" si="12"/>
        <v>0.85526887011167185</v>
      </c>
      <c r="AB13">
        <f t="shared" si="12"/>
        <v>0.84691598723160277</v>
      </c>
      <c r="AC13">
        <f t="shared" si="12"/>
        <v>0.81132293864690486</v>
      </c>
      <c r="AD13">
        <f t="shared" si="12"/>
        <v>0.809266129403166</v>
      </c>
      <c r="AE13">
        <f t="shared" si="12"/>
        <v>0.80448978495277357</v>
      </c>
      <c r="AF13">
        <f t="shared" si="12"/>
        <v>0.80131325228393646</v>
      </c>
      <c r="AG13">
        <f t="shared" si="12"/>
        <v>0.83369214248444212</v>
      </c>
      <c r="AH13">
        <f t="shared" si="12"/>
        <v>0.84746580557731044</v>
      </c>
      <c r="AI13">
        <f t="shared" si="12"/>
        <v>0.84473042097153783</v>
      </c>
      <c r="AJ13">
        <f t="shared" si="12"/>
        <v>0.8378273819317279</v>
      </c>
      <c r="AK13">
        <f t="shared" si="12"/>
        <v>0.78783207970812452</v>
      </c>
      <c r="AL13">
        <f t="shared" si="12"/>
        <v>0.74037074853561502</v>
      </c>
      <c r="AM13">
        <f t="shared" si="12"/>
        <v>0.75023177570576838</v>
      </c>
      <c r="AN13">
        <f t="shared" si="12"/>
        <v>0.76412942033280828</v>
      </c>
      <c r="AO13">
        <f t="shared" si="12"/>
        <v>0.74804883568696068</v>
      </c>
      <c r="AP13">
        <f t="shared" si="12"/>
        <v>0.74933411555238849</v>
      </c>
      <c r="AQ13">
        <f t="shared" si="12"/>
        <v>0.72524680384926032</v>
      </c>
      <c r="AR13">
        <f t="shared" si="12"/>
        <v>0.7209151034642779</v>
      </c>
      <c r="AS13">
        <f t="shared" si="12"/>
        <v>0.73470393349727903</v>
      </c>
      <c r="AT13">
        <f t="shared" si="12"/>
        <v>0.74170804915800093</v>
      </c>
      <c r="AU13">
        <f t="shared" si="12"/>
        <v>0.73870944630836199</v>
      </c>
      <c r="AV13">
        <f t="shared" si="12"/>
        <v>0.76179806544578632</v>
      </c>
      <c r="AW13">
        <f t="shared" si="12"/>
        <v>0.7754423030153651</v>
      </c>
      <c r="AX13">
        <f t="shared" si="12"/>
        <v>0.77363229742176887</v>
      </c>
      <c r="AY13">
        <f t="shared" si="12"/>
        <v>0.79053154228089761</v>
      </c>
      <c r="AZ13">
        <f t="shared" si="12"/>
        <v>0.82756311821045792</v>
      </c>
      <c r="BA13">
        <f t="shared" si="12"/>
        <v>0.82332037094124666</v>
      </c>
      <c r="BB13">
        <f t="shared" si="12"/>
        <v>0.80966103788047949</v>
      </c>
      <c r="BC13">
        <f t="shared" si="12"/>
        <v>0.82738091698939764</v>
      </c>
      <c r="BD13">
        <f t="shared" si="12"/>
        <v>0.81771228656574757</v>
      </c>
      <c r="BE13">
        <f t="shared" si="12"/>
        <v>0.81320962985374357</v>
      </c>
      <c r="BF13">
        <f t="shared" si="12"/>
        <v>0.81944375033758832</v>
      </c>
      <c r="BG13">
        <f t="shared" si="12"/>
        <v>0.8038059082722141</v>
      </c>
      <c r="BH13">
        <f t="shared" si="12"/>
        <v>0.81303253107542706</v>
      </c>
      <c r="BI13">
        <f t="shared" si="12"/>
        <v>0.82750273423259191</v>
      </c>
      <c r="BJ13">
        <f t="shared" si="12"/>
        <v>0.84020521872416931</v>
      </c>
      <c r="BK13">
        <f t="shared" si="12"/>
        <v>0.85055528254541846</v>
      </c>
      <c r="BL13">
        <f t="shared" si="12"/>
        <v>0.83627293229300947</v>
      </c>
      <c r="BM13">
        <f t="shared" si="12"/>
        <v>0.79718390529799366</v>
      </c>
      <c r="BN13">
        <f t="shared" si="12"/>
        <v>0.77079451475524996</v>
      </c>
      <c r="BO13">
        <f t="shared" si="12"/>
        <v>0.81509372594573182</v>
      </c>
      <c r="BP13">
        <f t="shared" ref="BP13" si="13">1/BP12</f>
        <v>0.84059764454713648</v>
      </c>
    </row>
    <row r="14" spans="1:72" x14ac:dyDescent="0.25">
      <c r="A14" t="s">
        <v>61</v>
      </c>
      <c r="C14" s="14">
        <f>(1.00977862128491-C13)/(1.00977862128491+1)</f>
        <v>0.15274644152575423</v>
      </c>
      <c r="D14" s="14">
        <f t="shared" ref="D14:BO14" si="14">(1.00977862128491-D13)/(1.00977862128491+1)</f>
        <v>0.15118520533354368</v>
      </c>
      <c r="E14" s="14">
        <f t="shared" si="14"/>
        <v>0.12923277230270164</v>
      </c>
      <c r="F14" s="14">
        <f t="shared" si="14"/>
        <v>8.2479904721449046E-2</v>
      </c>
      <c r="G14" s="14">
        <f t="shared" si="14"/>
        <v>6.828840868251114E-2</v>
      </c>
      <c r="H14" s="14">
        <f t="shared" si="14"/>
        <v>8.2586080495652595E-2</v>
      </c>
      <c r="I14" s="14">
        <f t="shared" si="14"/>
        <v>9.5054388668739845E-2</v>
      </c>
      <c r="J14" s="14">
        <f t="shared" si="14"/>
        <v>8.7025737596978681E-2</v>
      </c>
      <c r="K14" s="14">
        <f t="shared" si="14"/>
        <v>8.9324553154282768E-2</v>
      </c>
      <c r="L14" s="14">
        <f t="shared" si="14"/>
        <v>9.4316926534212059E-2</v>
      </c>
      <c r="M14" s="14">
        <f t="shared" si="14"/>
        <v>6.0310779961976806E-2</v>
      </c>
      <c r="N14" s="14">
        <f t="shared" si="14"/>
        <v>1.4157515778638521E-2</v>
      </c>
      <c r="O14" s="14">
        <f t="shared" si="14"/>
        <v>3.6219410551970132E-3</v>
      </c>
      <c r="P14" s="14">
        <f t="shared" si="14"/>
        <v>1.2052012179325404E-2</v>
      </c>
      <c r="Q14" s="14">
        <f t="shared" si="14"/>
        <v>2.8691553487944336E-2</v>
      </c>
      <c r="R14" s="14">
        <f t="shared" si="14"/>
        <v>-1.8781960578883155E-15</v>
      </c>
      <c r="S14" s="14">
        <f t="shared" si="14"/>
        <v>1.6510862648487227E-2</v>
      </c>
      <c r="T14" s="14">
        <f t="shared" si="14"/>
        <v>7.2038866456890886E-3</v>
      </c>
      <c r="U14" s="14">
        <f t="shared" si="14"/>
        <v>2.5629394728373233E-2</v>
      </c>
      <c r="V14" s="14">
        <f t="shared" si="14"/>
        <v>4.1066315070275583E-2</v>
      </c>
      <c r="W14" s="14">
        <f t="shared" si="14"/>
        <v>5.1298789455861381E-2</v>
      </c>
      <c r="X14" s="14">
        <f t="shared" si="14"/>
        <v>4.094194983912227E-2</v>
      </c>
      <c r="Y14" s="14">
        <f t="shared" si="14"/>
        <v>4.914659868008156E-2</v>
      </c>
      <c r="Z14" s="14">
        <f t="shared" si="14"/>
        <v>5.5014170894373667E-2</v>
      </c>
      <c r="AA14" s="14">
        <f t="shared" si="14"/>
        <v>7.687899032106113E-2</v>
      </c>
      <c r="AB14" s="14">
        <f t="shared" si="14"/>
        <v>8.1035111195075019E-2</v>
      </c>
      <c r="AC14" s="14">
        <f t="shared" si="14"/>
        <v>9.8745046114146973E-2</v>
      </c>
      <c r="AD14" s="14">
        <f t="shared" si="14"/>
        <v>9.9768447011119338E-2</v>
      </c>
      <c r="AE14" s="14">
        <f t="shared" si="14"/>
        <v>0.10214499953277906</v>
      </c>
      <c r="AF14" s="14">
        <f t="shared" si="14"/>
        <v>0.1037255381230474</v>
      </c>
      <c r="AG14" s="14">
        <f t="shared" si="14"/>
        <v>8.7614863117556049E-2</v>
      </c>
      <c r="AH14" s="14">
        <f t="shared" si="14"/>
        <v>8.0761539598738635E-2</v>
      </c>
      <c r="AI14" s="14">
        <f t="shared" si="14"/>
        <v>8.2122577365188645E-2</v>
      </c>
      <c r="AJ14" s="14">
        <f t="shared" si="14"/>
        <v>8.5557303442330729E-2</v>
      </c>
      <c r="AK14" s="14">
        <f t="shared" si="14"/>
        <v>0.11043332794280029</v>
      </c>
      <c r="AL14" s="14">
        <f t="shared" si="14"/>
        <v>0.1340485314631592</v>
      </c>
      <c r="AM14" s="14">
        <f t="shared" si="14"/>
        <v>0.12914200739840978</v>
      </c>
      <c r="AN14" s="14">
        <f t="shared" si="14"/>
        <v>0.12222699472992257</v>
      </c>
      <c r="AO14" s="14">
        <f t="shared" si="14"/>
        <v>0.13022816683691155</v>
      </c>
      <c r="AP14" s="14">
        <f t="shared" si="14"/>
        <v>0.12958865368266867</v>
      </c>
      <c r="AQ14" s="14">
        <f t="shared" si="14"/>
        <v>0.14157371086659298</v>
      </c>
      <c r="AR14" s="14">
        <f t="shared" si="14"/>
        <v>0.14372902306819907</v>
      </c>
      <c r="AS14" s="14">
        <f t="shared" si="14"/>
        <v>0.13686815297685262</v>
      </c>
      <c r="AT14" s="14">
        <f t="shared" si="14"/>
        <v>0.13338313448449549</v>
      </c>
      <c r="AU14" s="14">
        <f t="shared" si="14"/>
        <v>0.13487514102585368</v>
      </c>
      <c r="AV14" s="14">
        <f t="shared" si="14"/>
        <v>0.12338700054465826</v>
      </c>
      <c r="AW14" s="14">
        <f t="shared" si="14"/>
        <v>0.11659807492614629</v>
      </c>
      <c r="AX14" s="14">
        <f t="shared" si="14"/>
        <v>0.1174986744122922</v>
      </c>
      <c r="AY14" s="14">
        <f t="shared" si="14"/>
        <v>0.10909016380313637</v>
      </c>
      <c r="AZ14" s="14">
        <f t="shared" si="14"/>
        <v>9.066446480456461E-2</v>
      </c>
      <c r="BA14" s="14">
        <f t="shared" si="14"/>
        <v>9.2775516849938011E-2</v>
      </c>
      <c r="BB14" s="14">
        <f t="shared" si="14"/>
        <v>9.957195349032498E-2</v>
      </c>
      <c r="BC14" s="14">
        <f t="shared" si="14"/>
        <v>9.0755122163106813E-2</v>
      </c>
      <c r="BD14" s="14">
        <f t="shared" si="14"/>
        <v>9.5565915909867155E-2</v>
      </c>
      <c r="BE14" s="14">
        <f t="shared" si="14"/>
        <v>9.7806290379133493E-2</v>
      </c>
      <c r="BF14" s="14">
        <f t="shared" si="14"/>
        <v>9.4704396261134013E-2</v>
      </c>
      <c r="BG14" s="14">
        <f t="shared" si="14"/>
        <v>0.10248527416467967</v>
      </c>
      <c r="BH14" s="14">
        <f t="shared" si="14"/>
        <v>9.7894408929326493E-2</v>
      </c>
      <c r="BI14" s="14">
        <f t="shared" si="14"/>
        <v>9.0694509893723435E-2</v>
      </c>
      <c r="BJ14" s="14">
        <f t="shared" si="14"/>
        <v>8.4374169754242639E-2</v>
      </c>
      <c r="BK14" s="14">
        <f t="shared" si="14"/>
        <v>7.9224317073138859E-2</v>
      </c>
      <c r="BL14" s="14">
        <f t="shared" si="14"/>
        <v>8.6330746657546448E-2</v>
      </c>
      <c r="BM14" s="14">
        <f t="shared" si="14"/>
        <v>0.1057801659025502</v>
      </c>
      <c r="BN14" s="14">
        <f t="shared" si="14"/>
        <v>0.1189106620991274</v>
      </c>
      <c r="BO14" s="14">
        <f t="shared" si="14"/>
        <v>9.6868825888251561E-2</v>
      </c>
      <c r="BP14" s="14">
        <f t="shared" ref="BP14" si="15">(1.00977862128491-BP13)/(1.00977862128491+1)</f>
        <v>8.4178911520917277E-2</v>
      </c>
    </row>
    <row r="15" spans="1:72" x14ac:dyDescent="0.25">
      <c r="A15" t="s">
        <v>62</v>
      </c>
      <c r="C15">
        <f>(C12-0.990316074158442)/(1+0.990316074158442)</f>
        <v>0.21734228941550773</v>
      </c>
      <c r="D15">
        <f t="shared" ref="D15:BO15" si="16">(D12-0.990316074158442)/(1+0.990316074158442)</f>
        <v>0.21416463703652361</v>
      </c>
      <c r="E15">
        <f t="shared" si="16"/>
        <v>0.17229902387817633</v>
      </c>
      <c r="F15">
        <f t="shared" si="16"/>
        <v>9.7723584654991077E-2</v>
      </c>
      <c r="G15">
        <f t="shared" si="16"/>
        <v>7.8264463909510709E-2</v>
      </c>
      <c r="H15">
        <f t="shared" si="16"/>
        <v>9.7874128810904834E-2</v>
      </c>
      <c r="I15">
        <f t="shared" si="16"/>
        <v>0.11609833260598224</v>
      </c>
      <c r="J15">
        <f t="shared" si="16"/>
        <v>0.10423790060645992</v>
      </c>
      <c r="K15">
        <f t="shared" si="16"/>
        <v>0.10758675447152419</v>
      </c>
      <c r="L15">
        <f t="shared" si="16"/>
        <v>0.11498944369632216</v>
      </c>
      <c r="M15">
        <f t="shared" si="16"/>
        <v>6.7874183100014057E-2</v>
      </c>
      <c r="N15">
        <f t="shared" si="16"/>
        <v>1.4426936675150189E-2</v>
      </c>
      <c r="O15">
        <f t="shared" si="16"/>
        <v>3.6129112281829091E-3</v>
      </c>
      <c r="P15">
        <f t="shared" si="16"/>
        <v>1.2228633452249589E-2</v>
      </c>
      <c r="Q15">
        <f t="shared" si="16"/>
        <v>3.0134547801902337E-2</v>
      </c>
      <c r="R15">
        <f t="shared" si="16"/>
        <v>0</v>
      </c>
      <c r="S15">
        <f t="shared" si="16"/>
        <v>1.6906553041010453E-2</v>
      </c>
      <c r="T15">
        <f t="shared" si="16"/>
        <v>7.2379018609457363E-3</v>
      </c>
      <c r="U15">
        <f t="shared" si="16"/>
        <v>2.6745505768001134E-2</v>
      </c>
      <c r="V15">
        <f t="shared" si="16"/>
        <v>4.4288554581576267E-2</v>
      </c>
      <c r="W15">
        <f t="shared" si="16"/>
        <v>5.6578751912708898E-2</v>
      </c>
      <c r="X15">
        <f t="shared" si="16"/>
        <v>4.4142532126859049E-2</v>
      </c>
      <c r="Y15">
        <f t="shared" si="16"/>
        <v>5.3947681321583424E-2</v>
      </c>
      <c r="Z15">
        <f t="shared" si="16"/>
        <v>6.1180401857690754E-2</v>
      </c>
      <c r="AA15">
        <f t="shared" si="16"/>
        <v>8.9888680633289975E-2</v>
      </c>
      <c r="AB15">
        <f t="shared" si="16"/>
        <v>9.5682585305732815E-2</v>
      </c>
      <c r="AC15">
        <f t="shared" si="16"/>
        <v>0.12170868270880159</v>
      </c>
      <c r="AD15">
        <f t="shared" si="16"/>
        <v>0.12328261790061604</v>
      </c>
      <c r="AE15">
        <f t="shared" si="16"/>
        <v>0.12696867187540109</v>
      </c>
      <c r="AF15">
        <f t="shared" si="16"/>
        <v>0.12944443116023133</v>
      </c>
      <c r="AG15">
        <f t="shared" si="16"/>
        <v>0.10509258592321774</v>
      </c>
      <c r="AH15">
        <f t="shared" si="16"/>
        <v>9.5297697048347577E-2</v>
      </c>
      <c r="AI15">
        <f t="shared" si="16"/>
        <v>9.7217497235082245E-2</v>
      </c>
      <c r="AJ15">
        <f t="shared" si="16"/>
        <v>0.1021180559234864</v>
      </c>
      <c r="AK15">
        <f t="shared" si="16"/>
        <v>0.14017368775299838</v>
      </c>
      <c r="AL15">
        <f t="shared" si="16"/>
        <v>0.1810559530185335</v>
      </c>
      <c r="AM15">
        <f t="shared" si="16"/>
        <v>0.17213614722853238</v>
      </c>
      <c r="AN15">
        <f t="shared" si="16"/>
        <v>0.15995588113423184</v>
      </c>
      <c r="AO15">
        <f t="shared" si="16"/>
        <v>0.174090461242841</v>
      </c>
      <c r="AP15">
        <f t="shared" si="16"/>
        <v>0.17293841424414674</v>
      </c>
      <c r="AQ15">
        <f t="shared" si="16"/>
        <v>0.19520763154720513</v>
      </c>
      <c r="AR15">
        <f t="shared" si="16"/>
        <v>0.19937024814368109</v>
      </c>
      <c r="AS15">
        <f t="shared" si="16"/>
        <v>0.18629021397142295</v>
      </c>
      <c r="AT15">
        <f t="shared" si="16"/>
        <v>0.17983239447908894</v>
      </c>
      <c r="AU15">
        <f t="shared" si="16"/>
        <v>0.1825821257598402</v>
      </c>
      <c r="AV15">
        <f t="shared" si="16"/>
        <v>0.16196812008502115</v>
      </c>
      <c r="AW15">
        <f t="shared" si="16"/>
        <v>0.15036331455318808</v>
      </c>
      <c r="AX15">
        <f t="shared" si="16"/>
        <v>0.15187922583360805</v>
      </c>
      <c r="AY15">
        <f t="shared" si="16"/>
        <v>0.13799596596535962</v>
      </c>
      <c r="AZ15">
        <f t="shared" si="16"/>
        <v>0.10955595145494311</v>
      </c>
      <c r="BA15">
        <f t="shared" si="16"/>
        <v>0.11268458807095437</v>
      </c>
      <c r="BB15">
        <f t="shared" si="16"/>
        <v>0.12297980121531463</v>
      </c>
      <c r="BC15">
        <f t="shared" si="16"/>
        <v>0.10968964874527248</v>
      </c>
      <c r="BD15">
        <f t="shared" si="16"/>
        <v>0.116869854446274</v>
      </c>
      <c r="BE15">
        <f t="shared" si="16"/>
        <v>0.12027192840390456</v>
      </c>
      <c r="BF15">
        <f t="shared" si="16"/>
        <v>0.11557156451815037</v>
      </c>
      <c r="BG15">
        <f t="shared" si="16"/>
        <v>0.12750002595150622</v>
      </c>
      <c r="BH15">
        <f t="shared" si="16"/>
        <v>0.12040650919568952</v>
      </c>
      <c r="BI15">
        <f t="shared" si="16"/>
        <v>0.1096002540436718</v>
      </c>
      <c r="BJ15">
        <f t="shared" si="16"/>
        <v>0.10042090655228779</v>
      </c>
      <c r="BK15">
        <f t="shared" si="16"/>
        <v>9.3144230244563905E-2</v>
      </c>
      <c r="BL15">
        <f t="shared" si="16"/>
        <v>0.10323274056094878</v>
      </c>
      <c r="BM15">
        <f t="shared" si="16"/>
        <v>0.13269229998190993</v>
      </c>
      <c r="BN15">
        <f t="shared" si="16"/>
        <v>0.154270249493001</v>
      </c>
      <c r="BO15">
        <f t="shared" si="16"/>
        <v>0.11884378790409521</v>
      </c>
      <c r="BP15">
        <f t="shared" ref="BP15" si="17">(BP12-0.990316074158442)/(1+0.990316074158442)</f>
        <v>0.10014174089944006</v>
      </c>
    </row>
    <row r="16" spans="1:72" x14ac:dyDescent="0.25">
      <c r="A16" t="s">
        <v>18</v>
      </c>
      <c r="T16">
        <f>T7*T14</f>
        <v>4.2793166583970388</v>
      </c>
      <c r="U16">
        <f t="shared" ref="U16:BP16" si="18">U7*U14</f>
        <v>16.006566267927603</v>
      </c>
      <c r="V16">
        <f t="shared" si="18"/>
        <v>27.723524361293826</v>
      </c>
      <c r="W16">
        <f t="shared" si="18"/>
        <v>35.985806861826077</v>
      </c>
      <c r="X16">
        <f t="shared" si="18"/>
        <v>28.642055528349385</v>
      </c>
      <c r="Y16">
        <f t="shared" si="18"/>
        <v>34.581416007605071</v>
      </c>
      <c r="Z16">
        <f t="shared" si="18"/>
        <v>39.015622705154691</v>
      </c>
      <c r="AA16">
        <f t="shared" si="18"/>
        <v>57.581093961094304</v>
      </c>
      <c r="AB16">
        <f t="shared" si="18"/>
        <v>62.545834828458418</v>
      </c>
      <c r="AC16">
        <f t="shared" si="18"/>
        <v>79.71287592558555</v>
      </c>
      <c r="AD16">
        <f t="shared" si="18"/>
        <v>82.407184942267037</v>
      </c>
      <c r="AE16">
        <f t="shared" si="18"/>
        <v>87.076651445449059</v>
      </c>
      <c r="AF16">
        <f t="shared" si="18"/>
        <v>91.388858555994602</v>
      </c>
      <c r="AG16">
        <f t="shared" si="18"/>
        <v>76.543152443984525</v>
      </c>
      <c r="AH16">
        <f t="shared" si="18"/>
        <v>70.601837791466352</v>
      </c>
      <c r="AI16">
        <f t="shared" si="18"/>
        <v>72.196454765144523</v>
      </c>
      <c r="AJ16">
        <f t="shared" si="18"/>
        <v>74.384330385932358</v>
      </c>
      <c r="AK16">
        <f t="shared" si="18"/>
        <v>100.75573268896217</v>
      </c>
      <c r="AL16">
        <f t="shared" si="18"/>
        <v>128.56230557582862</v>
      </c>
      <c r="AM16">
        <f t="shared" si="18"/>
        <v>125.01308893126942</v>
      </c>
      <c r="AN16">
        <f t="shared" si="18"/>
        <v>118.72886266958054</v>
      </c>
      <c r="AO16">
        <f t="shared" si="18"/>
        <v>125.75826526285466</v>
      </c>
      <c r="AP16">
        <f t="shared" si="18"/>
        <v>127.47808774951066</v>
      </c>
      <c r="AQ16">
        <f t="shared" si="18"/>
        <v>147.06719260983991</v>
      </c>
      <c r="AR16">
        <f t="shared" si="18"/>
        <v>153.58125076269289</v>
      </c>
      <c r="AS16">
        <f t="shared" si="18"/>
        <v>145.337721626807</v>
      </c>
      <c r="AT16">
        <f t="shared" si="18"/>
        <v>141.62616408188578</v>
      </c>
      <c r="AU16">
        <f t="shared" si="18"/>
        <v>145.18071056277961</v>
      </c>
      <c r="AV16">
        <f t="shared" si="18"/>
        <v>131.58299829516108</v>
      </c>
      <c r="AW16">
        <f t="shared" si="18"/>
        <v>124.85606100433895</v>
      </c>
      <c r="AX16">
        <f t="shared" si="18"/>
        <v>127.8175818058991</v>
      </c>
      <c r="AY16">
        <f t="shared" si="18"/>
        <v>117.42821952859883</v>
      </c>
      <c r="AZ16">
        <f t="shared" si="18"/>
        <v>90.972292749790029</v>
      </c>
      <c r="BA16">
        <f t="shared" si="18"/>
        <v>94.170686481127788</v>
      </c>
      <c r="BB16">
        <f t="shared" si="18"/>
        <v>102.43058665624831</v>
      </c>
      <c r="BC16">
        <f t="shared" si="18"/>
        <v>88.592130327847073</v>
      </c>
      <c r="BD16">
        <f t="shared" si="18"/>
        <v>92.466180657233821</v>
      </c>
      <c r="BE16">
        <f t="shared" si="18"/>
        <v>94.577985881532442</v>
      </c>
      <c r="BF16">
        <f t="shared" si="18"/>
        <v>92.072775114361278</v>
      </c>
      <c r="BG16">
        <f t="shared" si="18"/>
        <v>102.78160437115831</v>
      </c>
      <c r="BH16">
        <f t="shared" si="18"/>
        <v>98.919164249401689</v>
      </c>
      <c r="BI16">
        <f t="shared" si="18"/>
        <v>91.814111278188193</v>
      </c>
      <c r="BJ16">
        <f t="shared" si="18"/>
        <v>85.063735149224868</v>
      </c>
      <c r="BK16">
        <f t="shared" si="18"/>
        <v>73.245541890547571</v>
      </c>
      <c r="BL16">
        <f t="shared" si="18"/>
        <v>87.274242242268485</v>
      </c>
      <c r="BM16">
        <f t="shared" si="18"/>
        <v>115.09812556871276</v>
      </c>
      <c r="BN16">
        <f t="shared" si="18"/>
        <v>132.36931167428608</v>
      </c>
      <c r="BO16">
        <f t="shared" si="18"/>
        <v>105.23254008095979</v>
      </c>
      <c r="BP16">
        <f t="shared" si="18"/>
        <v>90.20157255743635</v>
      </c>
      <c r="BQ16">
        <f>SUM(T16:BP16)</f>
        <v>4538.7294135222637</v>
      </c>
      <c r="BR16">
        <f>BQ16/BP5</f>
        <v>2.0110318579030784</v>
      </c>
    </row>
    <row r="17" spans="1:76" x14ac:dyDescent="0.25">
      <c r="A17" t="s">
        <v>20</v>
      </c>
      <c r="T17">
        <f t="shared" ref="T17:AY17" si="19">10^9*T16/T24</f>
        <v>87502.150557938177</v>
      </c>
      <c r="U17">
        <f t="shared" si="19"/>
        <v>183543.65410121754</v>
      </c>
      <c r="V17">
        <f t="shared" si="19"/>
        <v>214123.4137075117</v>
      </c>
      <c r="W17">
        <f t="shared" si="19"/>
        <v>224770.46014497842</v>
      </c>
      <c r="X17">
        <f t="shared" si="19"/>
        <v>147093.78335639217</v>
      </c>
      <c r="Y17">
        <f t="shared" si="19"/>
        <v>178745.06131403678</v>
      </c>
      <c r="Z17">
        <f t="shared" si="19"/>
        <v>178248.83115451576</v>
      </c>
      <c r="AA17">
        <f t="shared" si="19"/>
        <v>233812.5943430851</v>
      </c>
      <c r="AB17">
        <f t="shared" si="19"/>
        <v>241667.15542370602</v>
      </c>
      <c r="AC17">
        <f t="shared" si="19"/>
        <v>269330.24333827914</v>
      </c>
      <c r="AD17">
        <f t="shared" si="19"/>
        <v>268943.68829054822</v>
      </c>
      <c r="AE17">
        <f t="shared" si="19"/>
        <v>292956.82145705976</v>
      </c>
      <c r="AF17">
        <f t="shared" si="19"/>
        <v>293389.45260249951</v>
      </c>
      <c r="AG17">
        <f t="shared" si="19"/>
        <v>247119.30819921571</v>
      </c>
      <c r="AH17">
        <f t="shared" si="19"/>
        <v>212300.62738755243</v>
      </c>
      <c r="AI17">
        <f t="shared" si="19"/>
        <v>215163.42736152976</v>
      </c>
      <c r="AJ17">
        <f t="shared" si="19"/>
        <v>203056.85985196754</v>
      </c>
      <c r="AK17">
        <f t="shared" si="19"/>
        <v>262046.86981549964</v>
      </c>
      <c r="AL17">
        <f t="shared" si="19"/>
        <v>319857.41884309234</v>
      </c>
      <c r="AM17">
        <f t="shared" si="19"/>
        <v>328181.43537114031</v>
      </c>
      <c r="AN17">
        <f t="shared" si="19"/>
        <v>314069.18961967429</v>
      </c>
      <c r="AO17">
        <f t="shared" si="19"/>
        <v>321654.33825134294</v>
      </c>
      <c r="AP17">
        <f t="shared" si="19"/>
        <v>344298.72082846786</v>
      </c>
      <c r="AQ17">
        <f t="shared" si="19"/>
        <v>409278.66084122576</v>
      </c>
      <c r="AR17">
        <f t="shared" si="19"/>
        <v>427046.75676977559</v>
      </c>
      <c r="AS17">
        <f t="shared" si="19"/>
        <v>436612.52730570041</v>
      </c>
      <c r="AT17">
        <f t="shared" si="19"/>
        <v>439111.66368630115</v>
      </c>
      <c r="AU17">
        <f t="shared" si="19"/>
        <v>467973.79104930675</v>
      </c>
      <c r="AV17">
        <f t="shared" si="19"/>
        <v>413905.63699077687</v>
      </c>
      <c r="AW17">
        <f t="shared" si="19"/>
        <v>421113.47761367261</v>
      </c>
      <c r="AX17">
        <f t="shared" si="19"/>
        <v>443391.10454863624</v>
      </c>
      <c r="AY17">
        <f t="shared" si="19"/>
        <v>449986.51908620069</v>
      </c>
      <c r="AZ17">
        <f t="shared" ref="AZ17:BP17" si="20">10^9*AZ16/AZ24</f>
        <v>351566.58636381506</v>
      </c>
      <c r="BA17">
        <f t="shared" si="20"/>
        <v>369004.0785532174</v>
      </c>
      <c r="BB17">
        <f t="shared" si="20"/>
        <v>395443.17215942359</v>
      </c>
      <c r="BC17">
        <f t="shared" si="20"/>
        <v>350533.78049468645</v>
      </c>
      <c r="BD17">
        <f t="shared" si="20"/>
        <v>359325.55419013463</v>
      </c>
      <c r="BE17">
        <f t="shared" si="20"/>
        <v>368348.96874100348</v>
      </c>
      <c r="BF17">
        <f t="shared" si="20"/>
        <v>348336.34554717614</v>
      </c>
      <c r="BG17">
        <f t="shared" si="20"/>
        <v>398987.66374265187</v>
      </c>
      <c r="BH17">
        <f t="shared" si="20"/>
        <v>380682.58147882018</v>
      </c>
      <c r="BI17">
        <f t="shared" si="20"/>
        <v>346218.88533670537</v>
      </c>
      <c r="BJ17">
        <f t="shared" si="20"/>
        <v>309837.46922306757</v>
      </c>
      <c r="BK17">
        <f t="shared" si="20"/>
        <v>260834.62033826017</v>
      </c>
      <c r="BL17">
        <f t="shared" si="20"/>
        <v>320661.57288510131</v>
      </c>
      <c r="BM17">
        <f t="shared" si="20"/>
        <v>421920.95976314228</v>
      </c>
      <c r="BN17">
        <f t="shared" si="20"/>
        <v>464588.21123408026</v>
      </c>
      <c r="BO17">
        <f t="shared" si="20"/>
        <v>364844.87104373885</v>
      </c>
      <c r="BP17">
        <f t="shared" si="20"/>
        <v>301730.61242804409</v>
      </c>
      <c r="BQ17">
        <f>AVERAGE(T17:BP17)</f>
        <v>318431.86891297781</v>
      </c>
    </row>
    <row r="18" spans="1:76" x14ac:dyDescent="0.25">
      <c r="A18" t="s">
        <v>21</v>
      </c>
      <c r="T18">
        <f>10^9*T16/T20</f>
        <v>76.624962572613327</v>
      </c>
      <c r="U18">
        <f t="shared" ref="U18:BP18" si="21">10^9*U16/U20</f>
        <v>285.5089714430959</v>
      </c>
      <c r="V18">
        <f t="shared" si="21"/>
        <v>492.88879375227714</v>
      </c>
      <c r="W18">
        <f t="shared" si="21"/>
        <v>638.17657191373269</v>
      </c>
      <c r="X18">
        <f t="shared" si="21"/>
        <v>507.1249667616965</v>
      </c>
      <c r="Y18">
        <f t="shared" si="21"/>
        <v>611.79988770101659</v>
      </c>
      <c r="Z18">
        <f t="shared" si="21"/>
        <v>689.77248947558508</v>
      </c>
      <c r="AA18">
        <f t="shared" si="21"/>
        <v>1017.9611926038145</v>
      </c>
      <c r="AB18">
        <f t="shared" si="21"/>
        <v>1105.2781905123993</v>
      </c>
      <c r="AC18">
        <f t="shared" si="21"/>
        <v>1408.4088698179355</v>
      </c>
      <c r="AD18">
        <f t="shared" si="21"/>
        <v>1456.0991593097583</v>
      </c>
      <c r="AE18">
        <f t="shared" si="21"/>
        <v>1538.2019576342093</v>
      </c>
      <c r="AF18">
        <f t="shared" si="21"/>
        <v>1613.2417923422186</v>
      </c>
      <c r="AG18">
        <f t="shared" si="21"/>
        <v>1350.1017110693997</v>
      </c>
      <c r="AH18">
        <f t="shared" si="21"/>
        <v>1244.2141852879301</v>
      </c>
      <c r="AI18">
        <f t="shared" si="21"/>
        <v>1271.6705596635304</v>
      </c>
      <c r="AJ18">
        <f t="shared" si="21"/>
        <v>1309.0935237421274</v>
      </c>
      <c r="AK18">
        <f t="shared" si="21"/>
        <v>1772.5456150571949</v>
      </c>
      <c r="AL18">
        <f t="shared" si="21"/>
        <v>2261.6526426984447</v>
      </c>
      <c r="AM18">
        <f t="shared" si="21"/>
        <v>2199.2234129240919</v>
      </c>
      <c r="AN18">
        <f t="shared" si="21"/>
        <v>2087.4903794760953</v>
      </c>
      <c r="AO18">
        <f t="shared" si="21"/>
        <v>2209.9927540348813</v>
      </c>
      <c r="AP18">
        <f t="shared" si="21"/>
        <v>2240.0295838318375</v>
      </c>
      <c r="AQ18">
        <f t="shared" si="21"/>
        <v>2583.5925514702831</v>
      </c>
      <c r="AR18">
        <f t="shared" si="21"/>
        <v>2696.2672918842509</v>
      </c>
      <c r="AS18">
        <f t="shared" si="21"/>
        <v>2550.3435626128899</v>
      </c>
      <c r="AT18">
        <f t="shared" si="21"/>
        <v>2478.9936935248879</v>
      </c>
      <c r="AU18">
        <f t="shared" si="21"/>
        <v>2525.061970727993</v>
      </c>
      <c r="AV18">
        <f t="shared" si="21"/>
        <v>2273.5820279900126</v>
      </c>
      <c r="AW18">
        <f t="shared" si="21"/>
        <v>2150.3100171878491</v>
      </c>
      <c r="AX18">
        <f t="shared" si="21"/>
        <v>2195.2827665273312</v>
      </c>
      <c r="AY18">
        <f t="shared" si="21"/>
        <v>2002.0880396502102</v>
      </c>
      <c r="AZ18">
        <f t="shared" si="21"/>
        <v>1541.8879526008441</v>
      </c>
      <c r="BA18">
        <f t="shared" si="21"/>
        <v>1590.9859599617421</v>
      </c>
      <c r="BB18">
        <f t="shared" si="21"/>
        <v>1725.4463327652904</v>
      </c>
      <c r="BC18">
        <f t="shared" si="21"/>
        <v>1491.5954737445536</v>
      </c>
      <c r="BD18">
        <f t="shared" si="21"/>
        <v>1549.2306104027018</v>
      </c>
      <c r="BE18">
        <f t="shared" si="21"/>
        <v>1556.0025414075676</v>
      </c>
      <c r="BF18">
        <f t="shared" si="21"/>
        <v>1514.7866677119418</v>
      </c>
      <c r="BG18">
        <f t="shared" si="21"/>
        <v>1690.6089270251662</v>
      </c>
      <c r="BH18">
        <f t="shared" si="21"/>
        <v>1630.5656607223709</v>
      </c>
      <c r="BI18">
        <f t="shared" si="21"/>
        <v>1515.3482801862303</v>
      </c>
      <c r="BJ18">
        <f t="shared" si="21"/>
        <v>1406.3847153232621</v>
      </c>
      <c r="BK18">
        <f t="shared" si="21"/>
        <v>1224.500431352101</v>
      </c>
      <c r="BL18">
        <f t="shared" si="21"/>
        <v>1463.3142996410231</v>
      </c>
      <c r="BM18">
        <f t="shared" si="21"/>
        <v>1943.0365268068833</v>
      </c>
      <c r="BN18">
        <f t="shared" si="21"/>
        <v>2242.4023959811525</v>
      </c>
      <c r="BO18">
        <f t="shared" si="21"/>
        <v>1783.6869935738102</v>
      </c>
      <c r="BP18">
        <f t="shared" si="21"/>
        <v>1529.5860804910521</v>
      </c>
      <c r="BQ18">
        <f>AVERAGE(T18:BP18)</f>
        <v>1596.7753866305975</v>
      </c>
      <c r="BR18">
        <f>SUM(T18:BQ18)</f>
        <v>79838.769331529882</v>
      </c>
      <c r="BT18">
        <v>4439.4212440566489</v>
      </c>
    </row>
    <row r="20" spans="1:76" s="40" customFormat="1" x14ac:dyDescent="0.25">
      <c r="A20" s="40" t="s">
        <v>19</v>
      </c>
      <c r="C20" s="41">
        <v>50025500</v>
      </c>
      <c r="D20" s="41">
        <v>50373900</v>
      </c>
      <c r="E20" s="41">
        <v>50698800</v>
      </c>
      <c r="F20" s="41">
        <v>51060100</v>
      </c>
      <c r="G20" s="41">
        <v>51443900</v>
      </c>
      <c r="H20" s="41">
        <v>51906800</v>
      </c>
      <c r="I20" s="41">
        <v>52317900</v>
      </c>
      <c r="J20" s="41">
        <v>52720100</v>
      </c>
      <c r="K20" s="41">
        <v>53080900</v>
      </c>
      <c r="L20" s="41">
        <v>53390600</v>
      </c>
      <c r="M20" s="41">
        <v>53685300</v>
      </c>
      <c r="N20" s="41">
        <v>53958400</v>
      </c>
      <c r="O20" s="41">
        <v>54188579</v>
      </c>
      <c r="P20" s="41">
        <v>54574111</v>
      </c>
      <c r="Q20" s="41">
        <v>54928700</v>
      </c>
      <c r="R20" s="41">
        <v>55293036</v>
      </c>
      <c r="S20" s="41">
        <v>55588966</v>
      </c>
      <c r="T20" s="41">
        <v>55847553</v>
      </c>
      <c r="U20" s="41">
        <v>56063269</v>
      </c>
      <c r="V20" s="41">
        <v>56247017</v>
      </c>
      <c r="W20" s="41">
        <v>56388480</v>
      </c>
      <c r="X20" s="41">
        <v>56479285</v>
      </c>
      <c r="Y20" s="41">
        <v>56524064</v>
      </c>
      <c r="Z20" s="41">
        <v>56563031</v>
      </c>
      <c r="AA20" s="41">
        <v>56565117</v>
      </c>
      <c r="AB20" s="41">
        <v>56588319</v>
      </c>
      <c r="AC20" s="41">
        <v>56597823</v>
      </c>
      <c r="AD20" s="41">
        <v>56594487</v>
      </c>
      <c r="AE20" s="41">
        <v>56609375</v>
      </c>
      <c r="AF20" s="41">
        <v>56649201</v>
      </c>
      <c r="AG20" s="41">
        <v>56694360</v>
      </c>
      <c r="AH20" s="41">
        <v>56744119</v>
      </c>
      <c r="AI20" s="41">
        <v>56772923</v>
      </c>
      <c r="AJ20" s="41">
        <v>56821250</v>
      </c>
      <c r="AK20" s="41">
        <v>56842392</v>
      </c>
      <c r="AL20" s="41">
        <v>56844408</v>
      </c>
      <c r="AM20" s="41">
        <v>56844197</v>
      </c>
      <c r="AN20" s="41">
        <v>56876364</v>
      </c>
      <c r="AO20" s="41">
        <v>56904379</v>
      </c>
      <c r="AP20" s="41">
        <v>56909109</v>
      </c>
      <c r="AQ20" s="41">
        <v>56923524</v>
      </c>
      <c r="AR20" s="42">
        <v>56960692</v>
      </c>
      <c r="AS20" s="42">
        <v>56987507</v>
      </c>
      <c r="AT20" s="42">
        <v>57130506</v>
      </c>
      <c r="AU20" s="42">
        <v>57495900</v>
      </c>
      <c r="AV20" s="42">
        <v>57874753</v>
      </c>
      <c r="AW20" s="42">
        <v>58064214</v>
      </c>
      <c r="AX20" s="42">
        <v>58223744</v>
      </c>
      <c r="AY20" s="42">
        <v>58652875</v>
      </c>
      <c r="AZ20" s="43">
        <v>59000586</v>
      </c>
      <c r="BA20" s="43">
        <v>59190143</v>
      </c>
      <c r="BB20" s="43">
        <v>59364690</v>
      </c>
      <c r="BC20" s="44">
        <v>59394207</v>
      </c>
      <c r="BD20" s="44">
        <v>59685227</v>
      </c>
      <c r="BE20" s="44">
        <v>60782668</v>
      </c>
      <c r="BF20" s="3">
        <v>60782668</v>
      </c>
      <c r="BG20" s="3">
        <v>60795612</v>
      </c>
      <c r="BH20" s="3">
        <v>60665551</v>
      </c>
      <c r="BI20" s="3">
        <v>60589445</v>
      </c>
      <c r="BJ20" s="3">
        <v>60483973</v>
      </c>
      <c r="BK20" s="3">
        <v>59816673</v>
      </c>
      <c r="BL20" s="3">
        <v>59641488</v>
      </c>
      <c r="BM20" s="3">
        <v>59236213</v>
      </c>
      <c r="BN20" s="3">
        <v>59030133</v>
      </c>
      <c r="BO20" s="3">
        <v>58997201</v>
      </c>
      <c r="BP20" s="3">
        <v>58971230</v>
      </c>
    </row>
    <row r="21" spans="1:76" x14ac:dyDescent="0.25">
      <c r="A21" t="s">
        <v>11</v>
      </c>
      <c r="C21" s="13">
        <v>910192</v>
      </c>
      <c r="D21" s="13">
        <v>929657</v>
      </c>
      <c r="E21" s="13">
        <v>937257</v>
      </c>
      <c r="F21" s="13">
        <v>960336</v>
      </c>
      <c r="G21" s="13">
        <v>1016120</v>
      </c>
      <c r="H21" s="13">
        <v>990458</v>
      </c>
      <c r="I21" s="13">
        <v>979940</v>
      </c>
      <c r="J21" s="13">
        <v>948772</v>
      </c>
      <c r="K21" s="13">
        <v>930172</v>
      </c>
      <c r="L21" s="13">
        <v>932466</v>
      </c>
      <c r="M21" s="13">
        <v>901472</v>
      </c>
      <c r="N21" s="13">
        <v>906182</v>
      </c>
      <c r="O21" s="13">
        <v>888203</v>
      </c>
      <c r="P21" s="13">
        <v>874546</v>
      </c>
      <c r="Q21" s="13">
        <v>868882</v>
      </c>
      <c r="R21" s="13">
        <v>827852</v>
      </c>
      <c r="S21" s="13">
        <v>781638</v>
      </c>
      <c r="T21" s="13">
        <v>741103</v>
      </c>
      <c r="U21" s="13">
        <v>709043</v>
      </c>
      <c r="V21" s="13">
        <v>670221</v>
      </c>
      <c r="W21" s="13">
        <v>640401</v>
      </c>
      <c r="X21" s="13">
        <v>623103</v>
      </c>
      <c r="Y21" s="13">
        <v>619097</v>
      </c>
      <c r="Z21" s="13">
        <v>601928</v>
      </c>
      <c r="AA21" s="13">
        <v>587871</v>
      </c>
      <c r="AB21" s="13">
        <v>577345</v>
      </c>
      <c r="AC21" s="13">
        <v>555445</v>
      </c>
      <c r="AD21" s="13">
        <v>551539</v>
      </c>
      <c r="AE21" s="13">
        <v>569698</v>
      </c>
      <c r="AF21" s="13">
        <v>560688</v>
      </c>
      <c r="AG21" s="13">
        <v>569255</v>
      </c>
      <c r="AH21" s="18">
        <v>562787</v>
      </c>
      <c r="AI21" s="18">
        <v>567841</v>
      </c>
      <c r="AJ21" s="18">
        <v>549484</v>
      </c>
      <c r="AK21" s="18">
        <v>533050</v>
      </c>
      <c r="AL21" s="18">
        <v>525609</v>
      </c>
      <c r="AM21" s="18">
        <v>528103</v>
      </c>
      <c r="AN21" s="18">
        <v>534462</v>
      </c>
      <c r="AO21" s="18">
        <v>531548</v>
      </c>
      <c r="AP21" s="18">
        <v>523463</v>
      </c>
      <c r="AQ21" s="18">
        <v>538999</v>
      </c>
      <c r="AR21" s="19">
        <v>528876</v>
      </c>
      <c r="AS21" s="19">
        <v>509340</v>
      </c>
      <c r="AT21" s="19">
        <v>513657</v>
      </c>
      <c r="AU21" s="19">
        <v>546989</v>
      </c>
      <c r="AV21" s="19">
        <v>549110</v>
      </c>
      <c r="AW21" s="19">
        <v>556427</v>
      </c>
      <c r="AX21" s="19">
        <v>564365</v>
      </c>
      <c r="AY21" s="20">
        <v>569366</v>
      </c>
      <c r="AZ21" s="20">
        <v>564573</v>
      </c>
      <c r="BA21" s="19">
        <v>556805</v>
      </c>
      <c r="BB21" s="19">
        <v>540910</v>
      </c>
      <c r="BC21" s="19">
        <v>527770</v>
      </c>
      <c r="BD21" s="19">
        <v>503792</v>
      </c>
      <c r="BE21" s="20">
        <v>492127</v>
      </c>
      <c r="BF21" s="6">
        <v>485780</v>
      </c>
      <c r="BG21" s="6">
        <v>473438</v>
      </c>
      <c r="BH21" s="6">
        <v>458151</v>
      </c>
      <c r="BI21" s="6">
        <v>439747</v>
      </c>
      <c r="BJ21" s="6">
        <v>420084</v>
      </c>
      <c r="BK21" s="6">
        <v>404892</v>
      </c>
      <c r="BL21" s="6">
        <v>400249</v>
      </c>
      <c r="BM21" s="6">
        <v>393333</v>
      </c>
      <c r="BN21" s="6">
        <v>379890</v>
      </c>
      <c r="BO21" s="6">
        <v>369944</v>
      </c>
      <c r="BP21" s="6">
        <v>355000</v>
      </c>
    </row>
    <row r="22" spans="1:76" ht="15.75" x14ac:dyDescent="0.25">
      <c r="A22" t="s">
        <v>12</v>
      </c>
      <c r="C22" s="5">
        <v>2.41</v>
      </c>
      <c r="D22" s="5">
        <v>2.41</v>
      </c>
      <c r="E22" s="5">
        <v>2.46</v>
      </c>
      <c r="F22" s="5">
        <v>2.5499999999999998</v>
      </c>
      <c r="G22" s="5">
        <v>2.7</v>
      </c>
      <c r="H22" s="5">
        <v>2.66</v>
      </c>
      <c r="I22" s="5">
        <v>2.62</v>
      </c>
      <c r="J22" s="5">
        <v>2.5299999999999998</v>
      </c>
      <c r="K22" s="5">
        <v>2.4900000000000002</v>
      </c>
      <c r="L22" s="5">
        <v>2.5099999999999998</v>
      </c>
      <c r="M22" s="5">
        <v>2.42</v>
      </c>
      <c r="N22" s="5">
        <v>2.41</v>
      </c>
      <c r="O22" s="5">
        <v>2.36</v>
      </c>
      <c r="P22" s="5">
        <v>2.34</v>
      </c>
      <c r="Q22" s="5">
        <v>2.33</v>
      </c>
      <c r="R22" s="5">
        <v>2.2000000000000002</v>
      </c>
      <c r="S22" s="5">
        <v>2.11</v>
      </c>
      <c r="T22" s="5">
        <v>1.97</v>
      </c>
      <c r="U22" s="5">
        <v>1.87</v>
      </c>
      <c r="V22" s="5">
        <v>1.76</v>
      </c>
      <c r="W22" s="5">
        <v>1.68</v>
      </c>
      <c r="X22" s="5">
        <v>1.6</v>
      </c>
      <c r="Y22" s="5">
        <v>1.6</v>
      </c>
      <c r="Z22" s="5">
        <v>1.54</v>
      </c>
      <c r="AA22" s="5">
        <v>1.48</v>
      </c>
      <c r="AB22" s="5">
        <v>1.45</v>
      </c>
      <c r="AC22" s="5">
        <v>1.37</v>
      </c>
      <c r="AD22" s="5">
        <v>1.35</v>
      </c>
      <c r="AE22" s="5">
        <v>1.38</v>
      </c>
      <c r="AF22" s="5">
        <v>1.35</v>
      </c>
      <c r="AG22" s="5">
        <v>1.36</v>
      </c>
      <c r="AH22" s="5">
        <v>1.32</v>
      </c>
      <c r="AI22" s="5">
        <v>1.32</v>
      </c>
      <c r="AJ22" s="5">
        <v>1.26</v>
      </c>
      <c r="AK22" s="5">
        <v>1.22</v>
      </c>
      <c r="AL22" s="5">
        <v>1.19</v>
      </c>
      <c r="AM22" s="5">
        <v>1.22</v>
      </c>
      <c r="AN22" s="5">
        <v>1.23</v>
      </c>
      <c r="AO22" s="5">
        <v>1.21</v>
      </c>
      <c r="AP22" s="5">
        <v>1.23</v>
      </c>
      <c r="AQ22" s="5">
        <v>1.26</v>
      </c>
      <c r="AR22" s="5">
        <v>1.25</v>
      </c>
      <c r="AS22" s="5">
        <v>1.27</v>
      </c>
      <c r="AT22" s="5">
        <v>1.29</v>
      </c>
      <c r="AU22" s="5">
        <v>1.34</v>
      </c>
      <c r="AV22" s="5">
        <v>1.33</v>
      </c>
      <c r="AW22" s="5">
        <v>1.37</v>
      </c>
      <c r="AX22" s="5">
        <v>1.39</v>
      </c>
      <c r="AY22" s="5">
        <v>1.44</v>
      </c>
      <c r="AZ22" s="5">
        <v>1.44</v>
      </c>
      <c r="BA22" s="5">
        <v>1.44</v>
      </c>
      <c r="BB22" s="5">
        <v>1.42</v>
      </c>
      <c r="BC22" s="5">
        <v>1.42</v>
      </c>
      <c r="BD22" s="5">
        <v>1.39</v>
      </c>
      <c r="BE22" s="5">
        <v>1.38</v>
      </c>
      <c r="BF22" s="5">
        <v>1.36</v>
      </c>
      <c r="BG22" s="5">
        <v>1.36</v>
      </c>
      <c r="BH22" s="5">
        <v>1.34</v>
      </c>
      <c r="BI22" s="5">
        <v>1.31</v>
      </c>
      <c r="BJ22" s="5">
        <v>1.27</v>
      </c>
      <c r="BK22" s="5">
        <v>1.24</v>
      </c>
      <c r="BL22" s="5">
        <v>1.25</v>
      </c>
      <c r="BM22" s="5">
        <v>1.24</v>
      </c>
      <c r="BN22" s="5">
        <v>1.2</v>
      </c>
      <c r="BO22" s="5">
        <v>1.18</v>
      </c>
      <c r="BP22" s="5">
        <v>1.1399999999999999</v>
      </c>
      <c r="BT22" s="21"/>
      <c r="BU22" s="22"/>
      <c r="BV22" s="22"/>
      <c r="BW22" s="22"/>
      <c r="BX22" s="22"/>
    </row>
    <row r="23" spans="1:76" s="8" customFormat="1" x14ac:dyDescent="0.25">
      <c r="A23" s="8" t="s">
        <v>13</v>
      </c>
      <c r="C23" s="8">
        <f>(2.1/C22)-1</f>
        <v>-0.12863070539419086</v>
      </c>
      <c r="D23" s="8">
        <f t="shared" ref="D23:BO23" si="22">(2.1/D22)-1</f>
        <v>-0.12863070539419086</v>
      </c>
      <c r="E23" s="8">
        <f t="shared" si="22"/>
        <v>-0.14634146341463405</v>
      </c>
      <c r="F23" s="8">
        <f t="shared" si="22"/>
        <v>-0.17647058823529405</v>
      </c>
      <c r="G23" s="8">
        <f t="shared" si="22"/>
        <v>-0.22222222222222221</v>
      </c>
      <c r="H23" s="8">
        <f t="shared" si="22"/>
        <v>-0.21052631578947367</v>
      </c>
      <c r="I23" s="8">
        <f t="shared" si="22"/>
        <v>-0.19847328244274809</v>
      </c>
      <c r="J23" s="8">
        <f t="shared" si="22"/>
        <v>-0.1699604743083003</v>
      </c>
      <c r="K23" s="8">
        <f t="shared" si="22"/>
        <v>-0.15662650602409645</v>
      </c>
      <c r="L23" s="8">
        <f t="shared" si="22"/>
        <v>-0.16334661354581659</v>
      </c>
      <c r="M23" s="8">
        <f t="shared" si="22"/>
        <v>-0.13223140495867758</v>
      </c>
      <c r="N23" s="8">
        <f t="shared" si="22"/>
        <v>-0.12863070539419086</v>
      </c>
      <c r="O23" s="8">
        <f t="shared" si="22"/>
        <v>-0.11016949152542366</v>
      </c>
      <c r="P23" s="8">
        <f t="shared" si="22"/>
        <v>-0.10256410256410242</v>
      </c>
      <c r="Q23" s="8">
        <f t="shared" si="22"/>
        <v>-9.8712446351931327E-2</v>
      </c>
      <c r="R23" s="8">
        <f t="shared" si="22"/>
        <v>-4.5454545454545525E-2</v>
      </c>
      <c r="S23" s="8">
        <f t="shared" si="22"/>
        <v>-4.7393364928909332E-3</v>
      </c>
      <c r="T23" s="8">
        <f t="shared" si="22"/>
        <v>6.5989847715736127E-2</v>
      </c>
      <c r="U23" s="8">
        <f t="shared" si="22"/>
        <v>0.12299465240641716</v>
      </c>
      <c r="V23" s="8">
        <f t="shared" si="22"/>
        <v>0.19318181818181812</v>
      </c>
      <c r="W23" s="8">
        <f t="shared" si="22"/>
        <v>0.25</v>
      </c>
      <c r="X23" s="8">
        <f t="shared" si="22"/>
        <v>0.3125</v>
      </c>
      <c r="Y23" s="8">
        <f t="shared" si="22"/>
        <v>0.3125</v>
      </c>
      <c r="Z23" s="8">
        <f t="shared" si="22"/>
        <v>0.36363636363636376</v>
      </c>
      <c r="AA23" s="8">
        <f t="shared" si="22"/>
        <v>0.41891891891891908</v>
      </c>
      <c r="AB23" s="8">
        <f t="shared" si="22"/>
        <v>0.44827586206896552</v>
      </c>
      <c r="AC23" s="8">
        <f t="shared" si="22"/>
        <v>0.53284671532846706</v>
      </c>
      <c r="AD23" s="8">
        <f t="shared" si="22"/>
        <v>0.55555555555555558</v>
      </c>
      <c r="AE23" s="8">
        <f t="shared" si="22"/>
        <v>0.52173913043478271</v>
      </c>
      <c r="AF23" s="8">
        <f t="shared" si="22"/>
        <v>0.55555555555555558</v>
      </c>
      <c r="AG23" s="8">
        <f t="shared" si="22"/>
        <v>0.54411764705882359</v>
      </c>
      <c r="AH23" s="8">
        <f t="shared" si="22"/>
        <v>0.59090909090909083</v>
      </c>
      <c r="AI23" s="8">
        <f t="shared" si="22"/>
        <v>0.59090909090909083</v>
      </c>
      <c r="AJ23" s="8">
        <f t="shared" si="22"/>
        <v>0.66666666666666674</v>
      </c>
      <c r="AK23" s="8">
        <f t="shared" si="22"/>
        <v>0.7213114754098362</v>
      </c>
      <c r="AL23" s="8">
        <f t="shared" si="22"/>
        <v>0.76470588235294135</v>
      </c>
      <c r="AM23" s="8">
        <f t="shared" si="22"/>
        <v>0.7213114754098362</v>
      </c>
      <c r="AN23" s="8">
        <f t="shared" si="22"/>
        <v>0.70731707317073189</v>
      </c>
      <c r="AO23" s="8">
        <f t="shared" si="22"/>
        <v>0.73553719008264484</v>
      </c>
      <c r="AP23" s="8">
        <f t="shared" si="22"/>
        <v>0.70731707317073189</v>
      </c>
      <c r="AQ23" s="8">
        <f t="shared" si="22"/>
        <v>0.66666666666666674</v>
      </c>
      <c r="AR23" s="8">
        <f t="shared" si="22"/>
        <v>0.68000000000000016</v>
      </c>
      <c r="AS23" s="8">
        <f t="shared" si="22"/>
        <v>0.65354330708661412</v>
      </c>
      <c r="AT23" s="8">
        <f t="shared" si="22"/>
        <v>0.62790697674418605</v>
      </c>
      <c r="AU23" s="8">
        <f t="shared" si="22"/>
        <v>0.56716417910447769</v>
      </c>
      <c r="AV23" s="8">
        <f t="shared" si="22"/>
        <v>0.57894736842105265</v>
      </c>
      <c r="AW23" s="8">
        <f t="shared" si="22"/>
        <v>0.53284671532846706</v>
      </c>
      <c r="AX23" s="8">
        <f t="shared" si="22"/>
        <v>0.51079136690647498</v>
      </c>
      <c r="AY23" s="8">
        <f t="shared" si="22"/>
        <v>0.45833333333333348</v>
      </c>
      <c r="AZ23" s="8">
        <f t="shared" si="22"/>
        <v>0.45833333333333348</v>
      </c>
      <c r="BA23" s="8">
        <f t="shared" si="22"/>
        <v>0.45833333333333348</v>
      </c>
      <c r="BB23" s="8">
        <f t="shared" si="22"/>
        <v>0.47887323943661975</v>
      </c>
      <c r="BC23" s="8">
        <f t="shared" si="22"/>
        <v>0.47887323943661975</v>
      </c>
      <c r="BD23" s="8">
        <f t="shared" si="22"/>
        <v>0.51079136690647498</v>
      </c>
      <c r="BE23" s="8">
        <f t="shared" si="22"/>
        <v>0.52173913043478271</v>
      </c>
      <c r="BF23" s="8">
        <f t="shared" si="22"/>
        <v>0.54411764705882359</v>
      </c>
      <c r="BG23" s="8">
        <f t="shared" si="22"/>
        <v>0.54411764705882359</v>
      </c>
      <c r="BH23" s="8">
        <f t="shared" si="22"/>
        <v>0.56716417910447769</v>
      </c>
      <c r="BI23" s="8">
        <f t="shared" si="22"/>
        <v>0.60305343511450382</v>
      </c>
      <c r="BJ23" s="8">
        <f t="shared" si="22"/>
        <v>0.65354330708661412</v>
      </c>
      <c r="BK23" s="8">
        <f t="shared" si="22"/>
        <v>0.69354838709677424</v>
      </c>
      <c r="BL23" s="8">
        <f t="shared" si="22"/>
        <v>0.68000000000000016</v>
      </c>
      <c r="BM23" s="8">
        <f t="shared" si="22"/>
        <v>0.69354838709677424</v>
      </c>
      <c r="BN23" s="8">
        <f t="shared" si="22"/>
        <v>0.75000000000000022</v>
      </c>
      <c r="BO23" s="8">
        <f t="shared" si="22"/>
        <v>0.77966101694915269</v>
      </c>
      <c r="BP23" s="8">
        <f t="shared" ref="BP23" si="23">(2.1/BP22)-1</f>
        <v>0.84210526315789491</v>
      </c>
      <c r="BQ23" s="8">
        <f>AVERAGE(T23:BP23)</f>
        <v>0.54975101859467845</v>
      </c>
    </row>
    <row r="24" spans="1:76" x14ac:dyDescent="0.25">
      <c r="C24" s="13">
        <f>C21*C23</f>
        <v>-117078.63900414937</v>
      </c>
      <c r="D24" s="13">
        <f t="shared" ref="D24:S24" si="24">D21*D23</f>
        <v>-119582.43568464729</v>
      </c>
      <c r="E24" s="13">
        <f t="shared" si="24"/>
        <v>-137159.56097560967</v>
      </c>
      <c r="F24" s="13">
        <f t="shared" si="24"/>
        <v>-169471.05882352934</v>
      </c>
      <c r="G24" s="13">
        <f t="shared" si="24"/>
        <v>-225804.44444444444</v>
      </c>
      <c r="H24" s="13">
        <f t="shared" si="24"/>
        <v>-208517.4736842105</v>
      </c>
      <c r="I24" s="13">
        <f t="shared" si="24"/>
        <v>-194491.90839694656</v>
      </c>
      <c r="J24" s="13">
        <f t="shared" si="24"/>
        <v>-161253.7391304347</v>
      </c>
      <c r="K24" s="13">
        <f t="shared" si="24"/>
        <v>-145689.59036144585</v>
      </c>
      <c r="L24" s="13">
        <f t="shared" si="24"/>
        <v>-152315.16334661341</v>
      </c>
      <c r="M24" s="13">
        <f t="shared" si="24"/>
        <v>-119202.909090909</v>
      </c>
      <c r="N24" s="13">
        <f t="shared" si="24"/>
        <v>-116562.82987551866</v>
      </c>
      <c r="O24" s="13">
        <f t="shared" si="24"/>
        <v>-97852.87288135587</v>
      </c>
      <c r="P24" s="13">
        <f t="shared" si="24"/>
        <v>-89697.02564102551</v>
      </c>
      <c r="Q24" s="13">
        <f t="shared" si="24"/>
        <v>-85769.4678111588</v>
      </c>
      <c r="R24" s="13">
        <f t="shared" si="24"/>
        <v>-37629.636363636419</v>
      </c>
      <c r="S24" s="13">
        <f t="shared" si="24"/>
        <v>-3704.4454976302832</v>
      </c>
      <c r="T24" s="13">
        <f>T21*T23</f>
        <v>48905.274111675193</v>
      </c>
      <c r="U24" s="13">
        <f t="shared" ref="U24:BP24" si="25">U21*U23</f>
        <v>87208.497326203244</v>
      </c>
      <c r="V24" s="13">
        <f t="shared" si="25"/>
        <v>129474.51136363632</v>
      </c>
      <c r="W24" s="13">
        <f t="shared" si="25"/>
        <v>160100.25</v>
      </c>
      <c r="X24" s="13">
        <f t="shared" si="25"/>
        <v>194719.6875</v>
      </c>
      <c r="Y24" s="13">
        <f t="shared" si="25"/>
        <v>193467.8125</v>
      </c>
      <c r="Z24" s="13">
        <f t="shared" si="25"/>
        <v>218882.90909090918</v>
      </c>
      <c r="AA24" s="13">
        <f t="shared" si="25"/>
        <v>246270.28378378387</v>
      </c>
      <c r="AB24" s="13">
        <f t="shared" si="25"/>
        <v>258809.8275862069</v>
      </c>
      <c r="AC24" s="13">
        <f t="shared" si="25"/>
        <v>295967.04379562038</v>
      </c>
      <c r="AD24" s="13">
        <f t="shared" si="25"/>
        <v>306410.55555555556</v>
      </c>
      <c r="AE24" s="13">
        <f t="shared" si="25"/>
        <v>297233.73913043481</v>
      </c>
      <c r="AF24" s="13">
        <f t="shared" si="25"/>
        <v>311493.33333333337</v>
      </c>
      <c r="AG24" s="13">
        <f t="shared" si="25"/>
        <v>309741.6911764706</v>
      </c>
      <c r="AH24" s="13">
        <f t="shared" si="25"/>
        <v>332555.95454545447</v>
      </c>
      <c r="AI24" s="13">
        <f t="shared" si="25"/>
        <v>335542.40909090906</v>
      </c>
      <c r="AJ24" s="13">
        <f t="shared" si="25"/>
        <v>366322.66666666669</v>
      </c>
      <c r="AK24" s="13">
        <f t="shared" si="25"/>
        <v>384495.08196721319</v>
      </c>
      <c r="AL24" s="13">
        <f t="shared" si="25"/>
        <v>401936.29411764716</v>
      </c>
      <c r="AM24" s="13">
        <f t="shared" si="25"/>
        <v>380926.75409836072</v>
      </c>
      <c r="AN24" s="13">
        <f t="shared" si="25"/>
        <v>378034.0975609757</v>
      </c>
      <c r="AO24" s="13">
        <f t="shared" si="25"/>
        <v>390973.3223140497</v>
      </c>
      <c r="AP24" s="13">
        <f t="shared" si="25"/>
        <v>370254.31707317085</v>
      </c>
      <c r="AQ24" s="13">
        <f t="shared" si="25"/>
        <v>359332.66666666669</v>
      </c>
      <c r="AR24" s="13">
        <f t="shared" si="25"/>
        <v>359635.68000000011</v>
      </c>
      <c r="AS24" s="13">
        <f t="shared" si="25"/>
        <v>332875.74803149601</v>
      </c>
      <c r="AT24" s="13">
        <f t="shared" si="25"/>
        <v>322528.81395348837</v>
      </c>
      <c r="AU24" s="13">
        <f t="shared" si="25"/>
        <v>310232.56716417917</v>
      </c>
      <c r="AV24" s="13">
        <f t="shared" si="25"/>
        <v>317905.78947368421</v>
      </c>
      <c r="AW24" s="13">
        <f t="shared" si="25"/>
        <v>296490.29927007295</v>
      </c>
      <c r="AX24" s="13">
        <f t="shared" si="25"/>
        <v>288272.76978417276</v>
      </c>
      <c r="AY24" s="13">
        <f t="shared" si="25"/>
        <v>260959.41666666674</v>
      </c>
      <c r="AZ24" s="13">
        <f t="shared" si="25"/>
        <v>258762.62500000009</v>
      </c>
      <c r="BA24" s="13">
        <f t="shared" si="25"/>
        <v>255202.29166666674</v>
      </c>
      <c r="BB24" s="13">
        <f t="shared" si="25"/>
        <v>259027.32394366199</v>
      </c>
      <c r="BC24" s="13">
        <f t="shared" si="25"/>
        <v>252734.92957746479</v>
      </c>
      <c r="BD24" s="13">
        <f t="shared" si="25"/>
        <v>257332.60431654684</v>
      </c>
      <c r="BE24" s="13">
        <f t="shared" si="25"/>
        <v>256761.9130434783</v>
      </c>
      <c r="BF24" s="13">
        <f t="shared" si="25"/>
        <v>264321.4705882353</v>
      </c>
      <c r="BG24" s="13">
        <f t="shared" si="25"/>
        <v>257605.97058823533</v>
      </c>
      <c r="BH24" s="13">
        <f t="shared" si="25"/>
        <v>259846.83582089556</v>
      </c>
      <c r="BI24" s="13">
        <f t="shared" si="25"/>
        <v>265190.93893129769</v>
      </c>
      <c r="BJ24" s="13">
        <f t="shared" si="25"/>
        <v>274543.0866141732</v>
      </c>
      <c r="BK24" s="13">
        <f t="shared" si="25"/>
        <v>280812.19354838709</v>
      </c>
      <c r="BL24" s="13">
        <f t="shared" si="25"/>
        <v>272169.32000000007</v>
      </c>
      <c r="BM24" s="13">
        <f t="shared" si="25"/>
        <v>272795.46774193551</v>
      </c>
      <c r="BN24" s="13">
        <f t="shared" si="25"/>
        <v>284917.50000000006</v>
      </c>
      <c r="BO24" s="13">
        <f t="shared" si="25"/>
        <v>288430.91525423736</v>
      </c>
      <c r="BP24" s="13">
        <f t="shared" si="25"/>
        <v>298947.3684210527</v>
      </c>
      <c r="BQ24" s="13">
        <f>SUM(T24:BP24)</f>
        <v>13807362.819754969</v>
      </c>
    </row>
    <row r="25" spans="1:76" x14ac:dyDescent="0.25">
      <c r="C25" s="13"/>
      <c r="AH25" s="15"/>
    </row>
    <row r="26" spans="1:76" x14ac:dyDescent="0.2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3">
        <v>56993742</v>
      </c>
      <c r="AS26" s="3">
        <v>57321070</v>
      </c>
      <c r="AT26" s="3">
        <v>57888245</v>
      </c>
      <c r="AU26" s="3">
        <v>58462375</v>
      </c>
      <c r="AV26" s="3">
        <v>58751711</v>
      </c>
      <c r="AW26" s="3">
        <v>59131287</v>
      </c>
      <c r="AX26" s="3">
        <v>59619290</v>
      </c>
      <c r="AY26" s="3">
        <v>60045068</v>
      </c>
      <c r="AZ26" s="3">
        <v>60340328</v>
      </c>
      <c r="BA26" s="3">
        <v>60626442</v>
      </c>
      <c r="BB26" s="3">
        <v>59394207</v>
      </c>
      <c r="BC26" s="3">
        <v>59685227</v>
      </c>
      <c r="BD26" s="3">
        <v>60782668</v>
      </c>
      <c r="BE26" s="3">
        <v>60795612</v>
      </c>
      <c r="BF26" s="3">
        <v>60665551</v>
      </c>
      <c r="BG26" s="3">
        <v>60589445</v>
      </c>
      <c r="BH26" s="3">
        <v>60483973</v>
      </c>
      <c r="BI26" s="3">
        <v>59816673</v>
      </c>
      <c r="BJ26" s="3">
        <v>59641488</v>
      </c>
      <c r="BK26" s="3">
        <v>59236213</v>
      </c>
      <c r="BL26" s="3">
        <v>59030133</v>
      </c>
      <c r="BM26" s="3">
        <v>58997201</v>
      </c>
      <c r="BN26" s="3">
        <v>58971230</v>
      </c>
      <c r="BO26" s="3">
        <v>58943464</v>
      </c>
      <c r="BP26" s="11">
        <v>58947569</v>
      </c>
    </row>
    <row r="27" spans="1:76" x14ac:dyDescent="0.25">
      <c r="C27" s="23"/>
      <c r="AH27" s="15"/>
    </row>
    <row r="28" spans="1:76" x14ac:dyDescent="0.25">
      <c r="C28" s="41"/>
      <c r="AH28" s="15"/>
    </row>
    <row r="29" spans="1:76" x14ac:dyDescent="0.25">
      <c r="C29" s="23"/>
      <c r="AH29" s="15"/>
      <c r="BF29" s="4"/>
      <c r="BG29" s="27"/>
      <c r="BH29" s="3"/>
      <c r="BI29" s="4"/>
      <c r="BJ29" s="4"/>
      <c r="BK29" s="4"/>
      <c r="BL29" s="4"/>
    </row>
    <row r="30" spans="1:76" x14ac:dyDescent="0.25">
      <c r="C30" s="23"/>
      <c r="AH30" s="15"/>
      <c r="BF30" s="4"/>
      <c r="BG30" s="27"/>
      <c r="BH30" s="3"/>
      <c r="BI30" s="28"/>
      <c r="BJ30" s="29"/>
      <c r="BK30" s="4"/>
      <c r="BL30" s="4"/>
    </row>
    <row r="31" spans="1:76" x14ac:dyDescent="0.25">
      <c r="C31" s="23"/>
      <c r="AH31" s="15"/>
      <c r="BF31" s="4"/>
      <c r="BG31" s="27"/>
      <c r="BH31" s="3"/>
      <c r="BI31" s="28"/>
      <c r="BJ31" s="29"/>
      <c r="BK31" s="3"/>
      <c r="BL31" s="4"/>
    </row>
    <row r="32" spans="1:76" x14ac:dyDescent="0.25">
      <c r="C32" s="23"/>
      <c r="AH32" s="16"/>
      <c r="BF32" s="4"/>
      <c r="BG32" s="27"/>
      <c r="BH32" s="3"/>
      <c r="BI32" s="28"/>
      <c r="BJ32" s="29"/>
      <c r="BK32" s="3"/>
      <c r="BL32" s="4"/>
    </row>
    <row r="33" spans="3:64" x14ac:dyDescent="0.25">
      <c r="C33" s="23"/>
      <c r="AH33" s="16"/>
      <c r="BF33" s="4"/>
      <c r="BG33" s="27"/>
      <c r="BH33" s="3"/>
      <c r="BI33" s="28"/>
      <c r="BJ33" s="29"/>
      <c r="BK33" s="3"/>
      <c r="BL33" s="4"/>
    </row>
    <row r="34" spans="3:64" x14ac:dyDescent="0.25">
      <c r="C34" s="23"/>
      <c r="AH34" s="16"/>
      <c r="BF34" s="4"/>
      <c r="BG34" s="27"/>
      <c r="BH34" s="3"/>
      <c r="BI34" s="28"/>
      <c r="BJ34" s="29"/>
      <c r="BK34" s="3"/>
      <c r="BL34" s="4"/>
    </row>
    <row r="35" spans="3:64" x14ac:dyDescent="0.25">
      <c r="C35" s="23"/>
      <c r="AH35" s="16"/>
      <c r="BF35" s="4"/>
      <c r="BG35" s="27"/>
      <c r="BH35" s="3"/>
      <c r="BI35" s="28"/>
      <c r="BJ35" s="29"/>
      <c r="BK35" s="3"/>
      <c r="BL35" s="4"/>
    </row>
    <row r="36" spans="3:64" x14ac:dyDescent="0.25">
      <c r="C36" s="23"/>
      <c r="AH36" s="16"/>
      <c r="BF36" s="4"/>
      <c r="BG36" s="27"/>
      <c r="BH36" s="3"/>
      <c r="BI36" s="28"/>
      <c r="BJ36" s="29"/>
      <c r="BK36" s="3"/>
      <c r="BL36" s="4"/>
    </row>
    <row r="37" spans="3:64" x14ac:dyDescent="0.25">
      <c r="C37" s="23"/>
      <c r="AH37" s="16"/>
      <c r="BF37" s="4"/>
      <c r="BG37" s="27"/>
      <c r="BH37" s="3"/>
      <c r="BI37" s="28"/>
      <c r="BJ37" s="29"/>
      <c r="BK37" s="3"/>
      <c r="BL37" s="4"/>
    </row>
    <row r="38" spans="3:64" x14ac:dyDescent="0.25">
      <c r="C38" s="23"/>
      <c r="AH38" s="16"/>
      <c r="BF38" s="4"/>
      <c r="BG38" s="27"/>
      <c r="BH38" s="3"/>
      <c r="BI38" s="28"/>
      <c r="BJ38" s="29"/>
      <c r="BK38" s="3"/>
      <c r="BL38" s="4"/>
    </row>
    <row r="39" spans="3:64" x14ac:dyDescent="0.25">
      <c r="C39" s="23"/>
      <c r="AH39" s="17"/>
      <c r="BF39" s="4"/>
      <c r="BG39" s="27"/>
      <c r="BH39" s="3"/>
      <c r="BI39" s="28"/>
      <c r="BJ39" s="29"/>
      <c r="BK39" s="3"/>
      <c r="BL39" s="4"/>
    </row>
    <row r="40" spans="3:64" x14ac:dyDescent="0.25">
      <c r="C40" s="23"/>
      <c r="AH40" s="17"/>
      <c r="BF40" s="4"/>
      <c r="BG40" s="27"/>
      <c r="BH40" s="3"/>
      <c r="BI40" s="30"/>
      <c r="BJ40" s="31"/>
      <c r="BK40" s="4"/>
      <c r="BL40" s="4"/>
    </row>
    <row r="41" spans="3:64" x14ac:dyDescent="0.25">
      <c r="C41" s="23"/>
      <c r="AH41" s="16"/>
      <c r="BF41" s="4"/>
      <c r="BG41" s="27"/>
      <c r="BH41" s="3"/>
      <c r="BI41" s="30"/>
      <c r="BJ41" s="31"/>
      <c r="BK41" s="3"/>
      <c r="BL41" s="4"/>
    </row>
    <row r="42" spans="3:64" x14ac:dyDescent="0.25">
      <c r="C42" s="23"/>
      <c r="AH42" s="16"/>
      <c r="BF42" s="4"/>
      <c r="BG42" s="27"/>
      <c r="BH42" s="3"/>
      <c r="BI42" s="28"/>
      <c r="BJ42" s="29"/>
      <c r="BK42" s="3"/>
      <c r="BL42" s="4"/>
    </row>
    <row r="43" spans="3:64" x14ac:dyDescent="0.25">
      <c r="C43" s="23"/>
      <c r="AH43" s="16"/>
      <c r="BF43" s="4"/>
      <c r="BG43" s="27"/>
      <c r="BH43" s="3"/>
      <c r="BI43" s="28"/>
      <c r="BJ43" s="29"/>
      <c r="BK43" s="3"/>
      <c r="BL43" s="4"/>
    </row>
    <row r="44" spans="3:64" x14ac:dyDescent="0.25">
      <c r="C44" s="23"/>
      <c r="AH44" s="16"/>
      <c r="BF44" s="4"/>
      <c r="BG44" s="27"/>
      <c r="BH44" s="3"/>
      <c r="BI44" s="28"/>
      <c r="BJ44" s="29"/>
      <c r="BK44" s="3"/>
      <c r="BL44" s="4"/>
    </row>
    <row r="45" spans="3:64" x14ac:dyDescent="0.25">
      <c r="C45" s="23"/>
      <c r="AH45" s="17"/>
      <c r="BF45" s="4"/>
      <c r="BG45" s="27"/>
      <c r="BH45" s="3"/>
      <c r="BI45" s="30"/>
      <c r="BJ45" s="31"/>
      <c r="BK45" s="3"/>
      <c r="BL45" s="4"/>
    </row>
    <row r="46" spans="3:64" x14ac:dyDescent="0.25">
      <c r="C46" s="23"/>
      <c r="BF46" s="4"/>
      <c r="BG46" s="27"/>
      <c r="BH46" s="3"/>
      <c r="BI46" s="30"/>
      <c r="BJ46" s="31"/>
      <c r="BK46" s="3"/>
      <c r="BL46" s="4"/>
    </row>
    <row r="47" spans="3:64" x14ac:dyDescent="0.25">
      <c r="C47" s="23"/>
      <c r="BF47" s="4"/>
      <c r="BG47" s="27"/>
      <c r="BH47" s="3"/>
      <c r="BI47" s="30"/>
      <c r="BJ47" s="31"/>
      <c r="BK47" s="3"/>
      <c r="BL47" s="4"/>
    </row>
    <row r="48" spans="3:64" x14ac:dyDescent="0.25">
      <c r="C48" s="23"/>
      <c r="BF48" s="4"/>
      <c r="BG48" s="27"/>
      <c r="BH48" s="3"/>
      <c r="BI48" s="30"/>
      <c r="BJ48" s="31"/>
      <c r="BK48" s="3"/>
      <c r="BL48" s="4"/>
    </row>
    <row r="49" spans="3:64" x14ac:dyDescent="0.25">
      <c r="C49" s="23"/>
      <c r="BF49" s="4"/>
      <c r="BG49" s="27"/>
      <c r="BH49" s="3"/>
      <c r="BI49" s="30"/>
      <c r="BJ49" s="31"/>
      <c r="BK49" s="32"/>
      <c r="BL49" s="4"/>
    </row>
    <row r="50" spans="3:64" x14ac:dyDescent="0.25">
      <c r="C50" s="23"/>
      <c r="BF50" s="4"/>
      <c r="BG50" s="27"/>
      <c r="BH50" s="3"/>
      <c r="BI50" s="30"/>
      <c r="BJ50" s="31"/>
      <c r="BK50" s="3"/>
      <c r="BL50" s="4"/>
    </row>
    <row r="51" spans="3:64" x14ac:dyDescent="0.25">
      <c r="C51" s="23"/>
      <c r="BF51" s="4"/>
      <c r="BG51" s="27"/>
      <c r="BH51" s="3"/>
      <c r="BI51" s="30"/>
      <c r="BJ51" s="31"/>
      <c r="BK51" s="3"/>
      <c r="BL51" s="4"/>
    </row>
    <row r="52" spans="3:64" x14ac:dyDescent="0.25">
      <c r="C52" s="23"/>
      <c r="BF52" s="4"/>
      <c r="BG52" s="27"/>
      <c r="BH52" s="3"/>
      <c r="BI52" s="30"/>
      <c r="BJ52" s="31"/>
      <c r="BK52" s="3"/>
      <c r="BL52" s="4"/>
    </row>
    <row r="53" spans="3:64" x14ac:dyDescent="0.25">
      <c r="C53" s="23"/>
      <c r="BF53" s="4"/>
      <c r="BG53" s="27"/>
      <c r="BH53" s="3"/>
      <c r="BI53" s="30"/>
      <c r="BJ53" s="31"/>
      <c r="BK53" s="3"/>
      <c r="BL53" s="4"/>
    </row>
    <row r="54" spans="3:64" x14ac:dyDescent="0.25">
      <c r="C54" s="23"/>
      <c r="BF54" s="4"/>
      <c r="BG54" s="27"/>
      <c r="BH54" s="3"/>
      <c r="BI54" s="30"/>
      <c r="BJ54" s="31"/>
      <c r="BK54" s="3"/>
      <c r="BL54" s="4"/>
    </row>
    <row r="55" spans="3:64" x14ac:dyDescent="0.25">
      <c r="C55" s="23"/>
    </row>
    <row r="56" spans="3:64" x14ac:dyDescent="0.25">
      <c r="C56" s="23"/>
    </row>
    <row r="57" spans="3:64" x14ac:dyDescent="0.25">
      <c r="C57" s="23"/>
    </row>
    <row r="58" spans="3:64" x14ac:dyDescent="0.25">
      <c r="C58" s="23"/>
    </row>
    <row r="59" spans="3:64" x14ac:dyDescent="0.25">
      <c r="C59" s="23"/>
    </row>
    <row r="60" spans="3:64" x14ac:dyDescent="0.25">
      <c r="C60" s="23"/>
    </row>
    <row r="61" spans="3:64" x14ac:dyDescent="0.25">
      <c r="C61" s="23"/>
    </row>
    <row r="62" spans="3:64" x14ac:dyDescent="0.25">
      <c r="C62" s="23"/>
      <c r="BF62" s="33"/>
    </row>
    <row r="63" spans="3:64" x14ac:dyDescent="0.25">
      <c r="C63" s="23"/>
    </row>
    <row r="64" spans="3:64" x14ac:dyDescent="0.25">
      <c r="C64" s="23"/>
    </row>
    <row r="65" spans="3:58" x14ac:dyDescent="0.25">
      <c r="C65" s="23"/>
    </row>
    <row r="66" spans="3:58" ht="23.25" x14ac:dyDescent="0.25">
      <c r="C66" s="23"/>
      <c r="BF66" s="34"/>
    </row>
    <row r="67" spans="3:58" x14ac:dyDescent="0.25">
      <c r="C67" s="24"/>
    </row>
    <row r="68" spans="3:58" x14ac:dyDescent="0.25">
      <c r="C68" s="24"/>
    </row>
    <row r="69" spans="3:58" x14ac:dyDescent="0.25">
      <c r="C69" s="24"/>
    </row>
    <row r="70" spans="3:58" x14ac:dyDescent="0.25">
      <c r="C70" s="24"/>
    </row>
    <row r="71" spans="3:58" x14ac:dyDescent="0.25">
      <c r="C71" s="24"/>
    </row>
    <row r="72" spans="3:58" x14ac:dyDescent="0.25">
      <c r="C72" s="24"/>
    </row>
    <row r="73" spans="3:58" x14ac:dyDescent="0.25">
      <c r="C73" s="24"/>
    </row>
    <row r="74" spans="3:58" x14ac:dyDescent="0.25">
      <c r="C74" s="24"/>
    </row>
    <row r="75" spans="3:58" x14ac:dyDescent="0.25">
      <c r="C75" s="26"/>
    </row>
    <row r="76" spans="3:58" x14ac:dyDescent="0.25">
      <c r="C76" s="26"/>
    </row>
    <row r="77" spans="3:58" x14ac:dyDescent="0.25">
      <c r="C77" s="26"/>
    </row>
    <row r="78" spans="3:58" x14ac:dyDescent="0.25">
      <c r="C78" s="25"/>
    </row>
    <row r="79" spans="3:58" x14ac:dyDescent="0.25">
      <c r="C79" s="25"/>
    </row>
    <row r="80" spans="3:58" x14ac:dyDescent="0.25">
      <c r="C80" s="25"/>
    </row>
    <row r="86" spans="58:58" ht="23.25" x14ac:dyDescent="0.25">
      <c r="BF86" s="34"/>
    </row>
    <row r="107" spans="58:64" x14ac:dyDescent="0.25">
      <c r="BF107" s="48"/>
      <c r="BG107" s="1"/>
      <c r="BH107" s="48"/>
      <c r="BI107" s="48"/>
      <c r="BJ107" s="48"/>
      <c r="BK107" s="48"/>
      <c r="BL107" s="1"/>
    </row>
    <row r="108" spans="58:64" x14ac:dyDescent="0.25">
      <c r="BF108" s="48"/>
      <c r="BG108" s="1"/>
      <c r="BH108" s="48"/>
      <c r="BI108" s="48"/>
      <c r="BJ108" s="48"/>
      <c r="BK108" s="48"/>
      <c r="BL108" s="1"/>
    </row>
    <row r="109" spans="58:64" x14ac:dyDescent="0.25">
      <c r="BF109" s="4"/>
      <c r="BG109" s="4"/>
      <c r="BH109" s="3"/>
      <c r="BI109" s="4"/>
      <c r="BJ109" s="3"/>
      <c r="BK109" s="4"/>
      <c r="BL109" s="30"/>
    </row>
    <row r="110" spans="58:64" x14ac:dyDescent="0.25">
      <c r="BF110" s="4"/>
      <c r="BG110" s="4"/>
      <c r="BH110" s="3"/>
      <c r="BI110" s="28"/>
      <c r="BJ110" s="3"/>
      <c r="BK110" s="28"/>
      <c r="BL110" s="30"/>
    </row>
    <row r="111" spans="58:64" x14ac:dyDescent="0.25">
      <c r="BF111" s="4"/>
      <c r="BG111" s="4"/>
      <c r="BH111" s="3"/>
      <c r="BI111" s="28"/>
      <c r="BJ111" s="3"/>
      <c r="BK111" s="30"/>
      <c r="BL111" s="28"/>
    </row>
    <row r="112" spans="58:64" x14ac:dyDescent="0.25">
      <c r="BF112" s="4"/>
      <c r="BG112" s="4"/>
      <c r="BH112" s="3"/>
      <c r="BI112" s="30"/>
      <c r="BJ112" s="3"/>
      <c r="BK112" s="28"/>
      <c r="BL112" s="30"/>
    </row>
    <row r="113" spans="58:64" x14ac:dyDescent="0.25">
      <c r="BF113" s="4"/>
      <c r="BG113" s="4"/>
      <c r="BH113" s="3"/>
      <c r="BI113" s="28"/>
      <c r="BJ113" s="3"/>
      <c r="BK113" s="30"/>
      <c r="BL113" s="28"/>
    </row>
    <row r="114" spans="58:64" x14ac:dyDescent="0.25">
      <c r="BF114" s="4"/>
      <c r="BG114" s="4"/>
      <c r="BH114" s="3"/>
      <c r="BI114" s="28"/>
      <c r="BJ114" s="3"/>
      <c r="BK114" s="28"/>
      <c r="BL114" s="30"/>
    </row>
    <row r="115" spans="58:64" x14ac:dyDescent="0.25">
      <c r="BF115" s="4"/>
      <c r="BG115" s="4"/>
      <c r="BH115" s="3"/>
      <c r="BI115" s="28"/>
      <c r="BJ115" s="3"/>
      <c r="BK115" s="28"/>
      <c r="BL115" s="30"/>
    </row>
    <row r="116" spans="58:64" x14ac:dyDescent="0.25">
      <c r="BF116" s="4"/>
      <c r="BG116" s="4"/>
      <c r="BH116" s="3"/>
      <c r="BI116" s="30"/>
      <c r="BJ116" s="3"/>
      <c r="BK116" s="28"/>
      <c r="BL116" s="30"/>
    </row>
    <row r="117" spans="58:64" x14ac:dyDescent="0.25">
      <c r="BF117" s="4"/>
      <c r="BG117" s="4"/>
      <c r="BH117" s="3"/>
      <c r="BI117" s="30"/>
      <c r="BJ117" s="3"/>
      <c r="BK117" s="30"/>
      <c r="BL117" s="30"/>
    </row>
    <row r="118" spans="58:64" x14ac:dyDescent="0.25">
      <c r="BF118" s="4"/>
      <c r="BG118" s="4"/>
      <c r="BH118" s="3"/>
      <c r="BI118" s="30"/>
      <c r="BJ118" s="3"/>
      <c r="BK118" s="30"/>
      <c r="BL118" s="30"/>
    </row>
    <row r="119" spans="58:64" x14ac:dyDescent="0.25">
      <c r="BF119" s="4"/>
      <c r="BG119" s="4"/>
      <c r="BH119" s="3"/>
      <c r="BI119" s="30"/>
      <c r="BJ119" s="3"/>
      <c r="BK119" s="30"/>
      <c r="BL119" s="30"/>
    </row>
    <row r="120" spans="58:64" x14ac:dyDescent="0.25">
      <c r="BF120" s="4"/>
      <c r="BG120" s="4"/>
      <c r="BH120" s="3"/>
      <c r="BI120" s="30"/>
      <c r="BJ120" s="3"/>
      <c r="BK120" s="28"/>
      <c r="BL120" s="30"/>
    </row>
    <row r="121" spans="58:64" x14ac:dyDescent="0.25">
      <c r="BF121" s="4"/>
      <c r="BG121" s="4"/>
      <c r="BH121" s="3"/>
      <c r="BI121" s="30"/>
      <c r="BJ121" s="3"/>
      <c r="BK121" s="28"/>
      <c r="BL121" s="30"/>
    </row>
    <row r="122" spans="58:64" x14ac:dyDescent="0.25">
      <c r="BF122" s="4"/>
      <c r="BG122" s="4"/>
      <c r="BH122" s="3"/>
      <c r="BI122" s="30"/>
      <c r="BJ122" s="3"/>
      <c r="BK122" s="30"/>
      <c r="BL122" s="30"/>
    </row>
    <row r="123" spans="58:64" x14ac:dyDescent="0.25">
      <c r="BF123" s="4"/>
      <c r="BG123" s="4"/>
      <c r="BH123" s="3"/>
      <c r="BI123" s="30"/>
      <c r="BJ123" s="3"/>
      <c r="BK123" s="30"/>
      <c r="BL123" s="30"/>
    </row>
    <row r="124" spans="58:64" x14ac:dyDescent="0.25">
      <c r="BF124" s="4"/>
      <c r="BG124" s="4"/>
      <c r="BH124" s="3"/>
      <c r="BI124" s="30"/>
      <c r="BJ124" s="3"/>
      <c r="BK124" s="28"/>
      <c r="BL124" s="30"/>
    </row>
    <row r="125" spans="58:64" x14ac:dyDescent="0.25">
      <c r="BF125" s="4"/>
      <c r="BG125" s="4"/>
      <c r="BH125" s="3"/>
      <c r="BI125" s="30"/>
      <c r="BJ125" s="3"/>
      <c r="BK125" s="30"/>
      <c r="BL125" s="30"/>
    </row>
    <row r="126" spans="58:64" x14ac:dyDescent="0.25">
      <c r="BF126" s="4"/>
      <c r="BG126" s="4"/>
      <c r="BH126" s="3"/>
      <c r="BI126" s="30"/>
      <c r="BJ126" s="3"/>
      <c r="BK126" s="28"/>
      <c r="BL126" s="30"/>
    </row>
    <row r="127" spans="58:64" x14ac:dyDescent="0.25">
      <c r="BF127" s="4"/>
      <c r="BG127" s="4"/>
      <c r="BH127" s="3"/>
      <c r="BI127" s="30"/>
      <c r="BJ127" s="3"/>
      <c r="BK127" s="30"/>
      <c r="BL127" s="30"/>
    </row>
    <row r="128" spans="58:64" x14ac:dyDescent="0.25">
      <c r="BF128" s="4"/>
      <c r="BG128" s="4"/>
      <c r="BH128" s="3"/>
      <c r="BI128" s="30"/>
      <c r="BJ128" s="3"/>
      <c r="BK128" s="28"/>
      <c r="BL128" s="30"/>
    </row>
    <row r="129" spans="58:64" x14ac:dyDescent="0.25">
      <c r="BF129" s="4"/>
      <c r="BG129" s="4"/>
      <c r="BH129" s="3"/>
      <c r="BI129" s="30"/>
      <c r="BJ129" s="3"/>
      <c r="BK129" s="28"/>
      <c r="BL129" s="30"/>
    </row>
    <row r="130" spans="58:64" x14ac:dyDescent="0.25">
      <c r="BF130" s="4"/>
      <c r="BG130" s="4"/>
      <c r="BH130" s="3"/>
      <c r="BI130" s="30"/>
      <c r="BJ130" s="3"/>
      <c r="BK130" s="30"/>
      <c r="BL130" s="30"/>
    </row>
    <row r="131" spans="58:64" x14ac:dyDescent="0.25">
      <c r="BF131" s="4"/>
      <c r="BG131" s="4"/>
      <c r="BH131" s="3"/>
      <c r="BI131" s="30"/>
      <c r="BJ131" s="3"/>
      <c r="BK131" s="28"/>
      <c r="BL131" s="30"/>
    </row>
    <row r="132" spans="58:64" x14ac:dyDescent="0.25">
      <c r="BF132" s="4"/>
      <c r="BG132" s="4"/>
      <c r="BH132" s="3"/>
      <c r="BI132" s="30"/>
      <c r="BJ132" s="3"/>
      <c r="BK132" s="30"/>
      <c r="BL132" s="30"/>
    </row>
    <row r="133" spans="58:64" x14ac:dyDescent="0.25">
      <c r="BF133" s="4"/>
      <c r="BG133" s="4"/>
      <c r="BH133" s="3"/>
      <c r="BI133" s="30"/>
      <c r="BJ133" s="3"/>
      <c r="BK133" s="30"/>
      <c r="BL133" s="30"/>
    </row>
    <row r="139" spans="58:64" ht="23.25" x14ac:dyDescent="0.25">
      <c r="BF139" s="34"/>
    </row>
    <row r="160" spans="58:66" x14ac:dyDescent="0.25">
      <c r="BF160" s="1"/>
      <c r="BG160" s="48"/>
      <c r="BH160" s="48"/>
      <c r="BI160" s="48"/>
      <c r="BJ160" s="48"/>
      <c r="BK160" s="48"/>
      <c r="BL160" s="48"/>
      <c r="BM160" s="1"/>
      <c r="BN160" s="1"/>
    </row>
    <row r="161" spans="58:66" x14ac:dyDescent="0.25">
      <c r="BF161" s="36"/>
      <c r="BG161" s="48"/>
      <c r="BH161" s="48"/>
      <c r="BI161" s="48"/>
      <c r="BJ161" s="48"/>
      <c r="BK161" s="48"/>
      <c r="BL161" s="48"/>
      <c r="BM161" s="1"/>
      <c r="BN161" s="1"/>
    </row>
    <row r="162" spans="58:66" x14ac:dyDescent="0.25">
      <c r="BF162" s="36"/>
      <c r="BG162" s="48"/>
      <c r="BH162" s="48"/>
      <c r="BI162" s="48"/>
      <c r="BJ162" s="48"/>
      <c r="BK162" s="48"/>
      <c r="BL162" s="48"/>
      <c r="BM162" s="1"/>
      <c r="BN162" s="1"/>
    </row>
    <row r="163" spans="58:66" x14ac:dyDescent="0.25">
      <c r="BF163" s="36"/>
      <c r="BG163" s="35"/>
      <c r="BH163" s="1"/>
      <c r="BI163" s="1"/>
      <c r="BJ163" s="1"/>
      <c r="BK163" s="1"/>
      <c r="BL163" s="1"/>
      <c r="BM163" s="1"/>
      <c r="BN163" s="1"/>
    </row>
    <row r="164" spans="58:66" x14ac:dyDescent="0.25">
      <c r="BF164" s="36"/>
      <c r="BG164" s="35"/>
      <c r="BH164" s="1"/>
      <c r="BI164" s="1"/>
      <c r="BJ164" s="1"/>
      <c r="BK164" s="1"/>
      <c r="BL164" s="1"/>
      <c r="BM164" s="1"/>
      <c r="BN164" s="1"/>
    </row>
    <row r="165" spans="58:66" x14ac:dyDescent="0.25">
      <c r="BF165" s="36"/>
      <c r="BG165" s="35"/>
      <c r="BH165" s="1"/>
      <c r="BI165" s="1"/>
      <c r="BJ165" s="1"/>
      <c r="BK165" s="1"/>
      <c r="BL165" s="1"/>
      <c r="BM165" s="1"/>
      <c r="BN165" s="1"/>
    </row>
    <row r="166" spans="58:66" x14ac:dyDescent="0.25">
      <c r="BF166" s="36"/>
      <c r="BG166" s="35"/>
      <c r="BH166" s="1"/>
      <c r="BI166" s="1"/>
      <c r="BJ166" s="1"/>
      <c r="BK166" s="1"/>
      <c r="BL166" s="1"/>
      <c r="BM166" s="1"/>
      <c r="BN166" s="1"/>
    </row>
    <row r="167" spans="58:66" x14ac:dyDescent="0.25">
      <c r="BF167" s="4"/>
      <c r="BG167" s="3"/>
      <c r="BH167" s="3"/>
      <c r="BI167" s="3"/>
      <c r="BJ167" s="3"/>
      <c r="BK167" s="3"/>
      <c r="BL167" s="3"/>
      <c r="BM167" s="28"/>
      <c r="BN167" s="28"/>
    </row>
    <row r="168" spans="58:66" x14ac:dyDescent="0.25">
      <c r="BF168" s="4"/>
      <c r="BG168" s="3"/>
      <c r="BH168" s="3"/>
      <c r="BI168" s="3"/>
      <c r="BJ168" s="3"/>
      <c r="BK168" s="3"/>
      <c r="BL168" s="3"/>
      <c r="BM168" s="28"/>
      <c r="BN168" s="28"/>
    </row>
    <row r="169" spans="58:66" x14ac:dyDescent="0.25">
      <c r="BF169" s="4"/>
      <c r="BG169" s="3"/>
      <c r="BH169" s="3"/>
      <c r="BI169" s="3"/>
      <c r="BJ169" s="3"/>
      <c r="BK169" s="3"/>
      <c r="BL169" s="3"/>
      <c r="BM169" s="28"/>
      <c r="BN169" s="28"/>
    </row>
    <row r="170" spans="58:66" x14ac:dyDescent="0.25">
      <c r="BF170" s="4"/>
      <c r="BG170" s="3"/>
      <c r="BH170" s="3"/>
      <c r="BI170" s="3"/>
      <c r="BJ170" s="3"/>
      <c r="BK170" s="3"/>
      <c r="BL170" s="3"/>
      <c r="BM170" s="28"/>
      <c r="BN170" s="28"/>
    </row>
    <row r="171" spans="58:66" x14ac:dyDescent="0.25">
      <c r="BF171" s="4"/>
      <c r="BG171" s="3"/>
      <c r="BH171" s="3"/>
      <c r="BI171" s="3"/>
      <c r="BJ171" s="3"/>
      <c r="BK171" s="3"/>
      <c r="BL171" s="3"/>
      <c r="BM171" s="28"/>
      <c r="BN171" s="28"/>
    </row>
    <row r="172" spans="58:66" x14ac:dyDescent="0.25">
      <c r="BF172" s="4"/>
      <c r="BG172" s="3"/>
      <c r="BH172" s="3"/>
      <c r="BI172" s="3"/>
      <c r="BJ172" s="3"/>
      <c r="BK172" s="3"/>
      <c r="BL172" s="3"/>
      <c r="BM172" s="28"/>
      <c r="BN172" s="28"/>
    </row>
    <row r="173" spans="58:66" x14ac:dyDescent="0.25">
      <c r="BF173" s="4"/>
      <c r="BG173" s="3"/>
      <c r="BH173" s="3"/>
      <c r="BI173" s="3"/>
      <c r="BJ173" s="3"/>
      <c r="BK173" s="3"/>
      <c r="BL173" s="3"/>
      <c r="BM173" s="28"/>
      <c r="BN173" s="28"/>
    </row>
    <row r="174" spans="58:66" x14ac:dyDescent="0.25">
      <c r="BF174" s="4"/>
      <c r="BG174" s="3"/>
      <c r="BH174" s="3"/>
      <c r="BI174" s="3"/>
      <c r="BJ174" s="3"/>
      <c r="BK174" s="3"/>
      <c r="BL174" s="3"/>
      <c r="BM174" s="28"/>
      <c r="BN174" s="28"/>
    </row>
    <row r="175" spans="58:66" x14ac:dyDescent="0.25">
      <c r="BF175" s="4"/>
      <c r="BG175" s="3"/>
      <c r="BH175" s="3"/>
      <c r="BI175" s="3"/>
      <c r="BJ175" s="3"/>
      <c r="BK175" s="3"/>
      <c r="BL175" s="3"/>
      <c r="BM175" s="28"/>
      <c r="BN175" s="28"/>
    </row>
    <row r="176" spans="58:66" x14ac:dyDescent="0.25">
      <c r="BF176" s="4"/>
      <c r="BG176" s="3"/>
      <c r="BH176" s="3"/>
      <c r="BI176" s="3"/>
      <c r="BJ176" s="3"/>
      <c r="BK176" s="3"/>
      <c r="BL176" s="3"/>
      <c r="BM176" s="28"/>
      <c r="BN176" s="28"/>
    </row>
    <row r="177" spans="58:66" x14ac:dyDescent="0.25">
      <c r="BF177" s="4"/>
      <c r="BG177" s="3"/>
      <c r="BH177" s="3"/>
      <c r="BI177" s="3"/>
      <c r="BJ177" s="3"/>
      <c r="BK177" s="3"/>
      <c r="BL177" s="3"/>
      <c r="BM177" s="28"/>
      <c r="BN177" s="30"/>
    </row>
    <row r="178" spans="58:66" x14ac:dyDescent="0.25">
      <c r="BF178" s="4"/>
      <c r="BG178" s="3"/>
      <c r="BH178" s="3"/>
      <c r="BI178" s="3"/>
      <c r="BJ178" s="3"/>
      <c r="BK178" s="3"/>
      <c r="BL178" s="3"/>
      <c r="BM178" s="28"/>
      <c r="BN178" s="28"/>
    </row>
    <row r="179" spans="58:66" x14ac:dyDescent="0.25">
      <c r="BF179" s="4"/>
      <c r="BG179" s="3"/>
      <c r="BH179" s="3"/>
      <c r="BI179" s="3"/>
      <c r="BJ179" s="3"/>
      <c r="BK179" s="3"/>
      <c r="BL179" s="3"/>
      <c r="BM179" s="28"/>
      <c r="BN179" s="28"/>
    </row>
    <row r="180" spans="58:66" x14ac:dyDescent="0.25">
      <c r="BF180" s="4"/>
      <c r="BG180" s="3"/>
      <c r="BH180" s="3"/>
      <c r="BI180" s="3"/>
      <c r="BJ180" s="3"/>
      <c r="BK180" s="3"/>
      <c r="BL180" s="3"/>
      <c r="BM180" s="28"/>
      <c r="BN180" s="28"/>
    </row>
    <row r="181" spans="58:66" x14ac:dyDescent="0.25">
      <c r="BF181" s="4"/>
      <c r="BG181" s="3"/>
      <c r="BH181" s="3"/>
      <c r="BI181" s="3"/>
      <c r="BJ181" s="3"/>
      <c r="BK181" s="3"/>
      <c r="BL181" s="3"/>
      <c r="BM181" s="28"/>
      <c r="BN181" s="28"/>
    </row>
    <row r="182" spans="58:66" x14ac:dyDescent="0.25">
      <c r="BF182" s="4"/>
      <c r="BG182" s="3"/>
      <c r="BH182" s="3"/>
      <c r="BI182" s="3"/>
      <c r="BJ182" s="3"/>
      <c r="BK182" s="3"/>
      <c r="BL182" s="3"/>
      <c r="BM182" s="28"/>
      <c r="BN182" s="28"/>
    </row>
    <row r="183" spans="58:66" x14ac:dyDescent="0.25">
      <c r="BF183" s="4"/>
      <c r="BG183" s="3"/>
      <c r="BH183" s="3"/>
      <c r="BI183" s="3"/>
      <c r="BJ183" s="3"/>
      <c r="BK183" s="3"/>
      <c r="BL183" s="3"/>
      <c r="BM183" s="28"/>
      <c r="BN183" s="28"/>
    </row>
    <row r="184" spans="58:66" x14ac:dyDescent="0.25">
      <c r="BF184" s="4"/>
      <c r="BG184" s="3"/>
      <c r="BH184" s="3"/>
      <c r="BI184" s="3"/>
      <c r="BJ184" s="3"/>
      <c r="BK184" s="3"/>
      <c r="BL184" s="3"/>
      <c r="BM184" s="28"/>
      <c r="BN184" s="28"/>
    </row>
    <row r="185" spans="58:66" x14ac:dyDescent="0.25">
      <c r="BF185" s="4"/>
      <c r="BG185" s="3"/>
      <c r="BH185" s="3"/>
      <c r="BI185" s="3"/>
      <c r="BJ185" s="3"/>
      <c r="BK185" s="3"/>
      <c r="BL185" s="3"/>
      <c r="BM185" s="28"/>
      <c r="BN185" s="28"/>
    </row>
    <row r="186" spans="58:66" x14ac:dyDescent="0.25">
      <c r="BF186" s="4"/>
      <c r="BG186" s="3"/>
      <c r="BH186" s="3"/>
      <c r="BI186" s="3"/>
      <c r="BJ186" s="3"/>
      <c r="BK186" s="3"/>
      <c r="BL186" s="3"/>
      <c r="BM186" s="28"/>
      <c r="BN186" s="28"/>
    </row>
    <row r="187" spans="58:66" x14ac:dyDescent="0.25">
      <c r="BF187" s="4"/>
      <c r="BG187" s="3"/>
      <c r="BH187" s="3"/>
      <c r="BI187" s="3"/>
      <c r="BJ187" s="3"/>
      <c r="BK187" s="3"/>
      <c r="BL187" s="3"/>
      <c r="BM187" s="28"/>
      <c r="BN187" s="30"/>
    </row>
    <row r="188" spans="58:66" x14ac:dyDescent="0.25">
      <c r="BF188" s="4"/>
      <c r="BG188" s="3"/>
      <c r="BH188" s="3"/>
      <c r="BI188" s="3"/>
      <c r="BJ188" s="3"/>
      <c r="BK188" s="3"/>
      <c r="BL188" s="3"/>
      <c r="BM188" s="28"/>
      <c r="BN188" s="28"/>
    </row>
    <row r="189" spans="58:66" x14ac:dyDescent="0.25">
      <c r="BF189" s="4"/>
      <c r="BG189" s="3"/>
      <c r="BH189" s="3"/>
      <c r="BI189" s="4"/>
      <c r="BJ189" s="3"/>
      <c r="BK189" s="3"/>
      <c r="BL189" s="4"/>
      <c r="BM189" s="28"/>
      <c r="BN189" s="28"/>
    </row>
    <row r="190" spans="58:66" x14ac:dyDescent="0.25">
      <c r="BF190" s="4"/>
      <c r="BG190" s="3"/>
      <c r="BH190" s="3"/>
      <c r="BI190" s="4"/>
      <c r="BJ190" s="3"/>
      <c r="BK190" s="3"/>
      <c r="BL190" s="4"/>
      <c r="BM190" s="28"/>
      <c r="BN190" s="28"/>
    </row>
    <row r="191" spans="58:66" x14ac:dyDescent="0.25">
      <c r="BF191" s="4"/>
      <c r="BG191" s="3"/>
      <c r="BH191" s="3"/>
      <c r="BI191" s="4"/>
      <c r="BJ191" s="3"/>
      <c r="BK191" s="3"/>
      <c r="BL191" s="4"/>
      <c r="BM191" s="28"/>
      <c r="BN191" s="28"/>
    </row>
    <row r="199" spans="58:58" ht="18" x14ac:dyDescent="0.25">
      <c r="BF199" s="37"/>
    </row>
    <row r="203" spans="58:58" ht="18" x14ac:dyDescent="0.25">
      <c r="BF203" s="37"/>
    </row>
    <row r="204" spans="58:58" x14ac:dyDescent="0.25">
      <c r="BF204" s="38"/>
    </row>
    <row r="205" spans="58:58" x14ac:dyDescent="0.25">
      <c r="BF205" s="39"/>
    </row>
    <row r="206" spans="58:58" x14ac:dyDescent="0.25">
      <c r="BF206" s="39"/>
    </row>
    <row r="207" spans="58:58" x14ac:dyDescent="0.25">
      <c r="BF207" s="39"/>
    </row>
    <row r="208" spans="58:58" x14ac:dyDescent="0.25">
      <c r="BF208" s="39"/>
    </row>
    <row r="209" spans="58:58" x14ac:dyDescent="0.25">
      <c r="BF209" s="38"/>
    </row>
    <row r="210" spans="58:58" x14ac:dyDescent="0.25">
      <c r="BF210" s="39"/>
    </row>
    <row r="211" spans="58:58" x14ac:dyDescent="0.25">
      <c r="BF211" s="39"/>
    </row>
    <row r="212" spans="58:58" x14ac:dyDescent="0.25">
      <c r="BF212" s="38"/>
    </row>
    <row r="213" spans="58:58" x14ac:dyDescent="0.25">
      <c r="BF213" s="39"/>
    </row>
    <row r="214" spans="58:58" x14ac:dyDescent="0.25">
      <c r="BF214" s="39"/>
    </row>
    <row r="215" spans="58:58" x14ac:dyDescent="0.25">
      <c r="BF215" s="38"/>
    </row>
    <row r="216" spans="58:58" x14ac:dyDescent="0.25">
      <c r="BF216" s="39"/>
    </row>
    <row r="217" spans="58:58" x14ac:dyDescent="0.25">
      <c r="BF217" s="39"/>
    </row>
  </sheetData>
  <mergeCells count="7">
    <mergeCell ref="BG160:BI162"/>
    <mergeCell ref="BJ160:BL162"/>
    <mergeCell ref="BF107:BF108"/>
    <mergeCell ref="BH107:BH108"/>
    <mergeCell ref="BI107:BI108"/>
    <mergeCell ref="BJ107:BJ108"/>
    <mergeCell ref="BK107:BK108"/>
  </mergeCells>
  <hyperlinks>
    <hyperlink ref="B4" r:id="rId1" tooltip="Annually – Mrd EURO-ITL – Italy" display="https://db.nomics.world/AMECO/UVGD/ITA.1.0.0.0.UVGD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166A-FE66-4144-9B79-FC314D6E42DC}">
  <dimension ref="A1:BR9"/>
  <sheetViews>
    <sheetView topLeftCell="A3" workbookViewId="0">
      <selection sqref="A1:XFD9"/>
    </sheetView>
  </sheetViews>
  <sheetFormatPr defaultRowHeight="15" x14ac:dyDescent="0.25"/>
  <sheetData>
    <row r="1" spans="1:70" x14ac:dyDescent="0.25">
      <c r="C1">
        <v>1960</v>
      </c>
      <c r="D1">
        <v>1961</v>
      </c>
      <c r="E1">
        <v>1962</v>
      </c>
      <c r="F1">
        <v>1963</v>
      </c>
      <c r="G1">
        <v>1964</v>
      </c>
      <c r="H1">
        <v>1965</v>
      </c>
      <c r="I1">
        <v>1966</v>
      </c>
      <c r="J1">
        <v>1967</v>
      </c>
      <c r="K1">
        <v>1968</v>
      </c>
      <c r="L1">
        <v>1969</v>
      </c>
      <c r="M1">
        <v>1970</v>
      </c>
      <c r="N1">
        <v>1971</v>
      </c>
      <c r="O1">
        <v>1972</v>
      </c>
      <c r="P1">
        <v>1973</v>
      </c>
      <c r="Q1">
        <v>1974</v>
      </c>
      <c r="R1">
        <v>1975</v>
      </c>
      <c r="S1">
        <v>1976</v>
      </c>
      <c r="T1">
        <v>1977</v>
      </c>
      <c r="U1">
        <v>1978</v>
      </c>
      <c r="V1">
        <v>1979</v>
      </c>
      <c r="W1">
        <v>1980</v>
      </c>
      <c r="X1">
        <v>1981</v>
      </c>
      <c r="Y1">
        <v>1982</v>
      </c>
      <c r="Z1">
        <v>1983</v>
      </c>
      <c r="AA1">
        <v>1984</v>
      </c>
      <c r="AB1">
        <v>1985</v>
      </c>
      <c r="AC1">
        <v>1986</v>
      </c>
      <c r="AD1">
        <v>1987</v>
      </c>
      <c r="AE1">
        <v>1988</v>
      </c>
      <c r="AF1">
        <v>1989</v>
      </c>
      <c r="AG1">
        <v>1990</v>
      </c>
      <c r="AH1">
        <v>1991</v>
      </c>
      <c r="AI1">
        <v>1992</v>
      </c>
      <c r="AJ1">
        <v>1993</v>
      </c>
      <c r="AK1">
        <v>1994</v>
      </c>
      <c r="AL1">
        <v>1995</v>
      </c>
      <c r="AM1">
        <v>1996</v>
      </c>
      <c r="AN1">
        <v>1997</v>
      </c>
      <c r="AO1">
        <v>1998</v>
      </c>
      <c r="AP1">
        <v>1999</v>
      </c>
      <c r="AQ1">
        <v>2000</v>
      </c>
      <c r="AR1">
        <v>2001</v>
      </c>
      <c r="AS1">
        <v>2002</v>
      </c>
      <c r="AT1">
        <v>2003</v>
      </c>
      <c r="AU1">
        <v>2004</v>
      </c>
      <c r="AV1">
        <v>2005</v>
      </c>
      <c r="AW1">
        <v>2006</v>
      </c>
      <c r="AX1">
        <v>2007</v>
      </c>
      <c r="AY1">
        <v>2008</v>
      </c>
      <c r="AZ1">
        <v>2009</v>
      </c>
      <c r="BA1">
        <v>2010</v>
      </c>
      <c r="BB1">
        <v>2011</v>
      </c>
      <c r="BC1">
        <v>2012</v>
      </c>
      <c r="BD1">
        <v>2013</v>
      </c>
      <c r="BE1">
        <v>2014</v>
      </c>
      <c r="BF1">
        <v>2015</v>
      </c>
      <c r="BG1">
        <v>2016</v>
      </c>
      <c r="BH1">
        <v>2017</v>
      </c>
      <c r="BI1">
        <v>2018</v>
      </c>
      <c r="BJ1">
        <v>2019</v>
      </c>
      <c r="BK1">
        <v>2020</v>
      </c>
      <c r="BL1">
        <v>2021</v>
      </c>
      <c r="BM1">
        <v>2022</v>
      </c>
      <c r="BN1">
        <v>2023</v>
      </c>
      <c r="BO1">
        <v>2024</v>
      </c>
      <c r="BP1">
        <v>2025</v>
      </c>
      <c r="BQ1">
        <v>2026</v>
      </c>
      <c r="BR1">
        <v>2027</v>
      </c>
    </row>
    <row r="2" spans="1:70" x14ac:dyDescent="0.25">
      <c r="A2" t="s">
        <v>104</v>
      </c>
      <c r="C2">
        <v>1.4228959263765233</v>
      </c>
      <c r="D2">
        <v>1.4165713937685434</v>
      </c>
      <c r="E2">
        <v>1.3332455909449856</v>
      </c>
      <c r="F2">
        <v>1.184816895521654</v>
      </c>
      <c r="G2">
        <v>1.1460870947129345</v>
      </c>
      <c r="H2">
        <v>1.1851165259750398</v>
      </c>
      <c r="I2">
        <v>1.2213884517271216</v>
      </c>
      <c r="J2">
        <v>1.1977824432720092</v>
      </c>
      <c r="K2">
        <v>1.2044477209496542</v>
      </c>
      <c r="L2">
        <v>1.2191814123057692</v>
      </c>
      <c r="M2">
        <v>1.1254071518027733</v>
      </c>
      <c r="N2">
        <v>1.0190302381238594</v>
      </c>
      <c r="O2">
        <v>0.99750690945040199</v>
      </c>
      <c r="P2">
        <v>1.014654919883446</v>
      </c>
      <c r="Q2">
        <v>1.0502933490360642</v>
      </c>
      <c r="R2">
        <v>0.99031607415844203</v>
      </c>
      <c r="S2">
        <v>1.0239654584345774</v>
      </c>
      <c r="T2">
        <v>1.0047217865754636</v>
      </c>
      <c r="U2">
        <v>1.043548084199992</v>
      </c>
      <c r="V2">
        <v>1.0784642962433968</v>
      </c>
      <c r="W2">
        <v>1.1029256735461292</v>
      </c>
      <c r="X2">
        <v>1.078173665404585</v>
      </c>
      <c r="Y2">
        <v>1.0976890114563667</v>
      </c>
      <c r="Z2">
        <v>1.1120844113992769</v>
      </c>
      <c r="AA2">
        <v>1.1692229601077737</v>
      </c>
      <c r="AB2">
        <v>1.1807546617094784</v>
      </c>
      <c r="AC2">
        <v>1.2325548217184195</v>
      </c>
      <c r="AD2">
        <v>1.2356874502303714</v>
      </c>
      <c r="AE2">
        <v>1.2430238627066017</v>
      </c>
      <c r="AF2">
        <v>1.2479514062069463</v>
      </c>
      <c r="AG2">
        <v>1.1994835371962995</v>
      </c>
      <c r="AH2">
        <v>1.1799886124240497</v>
      </c>
      <c r="AI2">
        <v>1.1838096215948801</v>
      </c>
      <c r="AJ2">
        <v>1.1935632823247677</v>
      </c>
      <c r="AK2">
        <v>1.269306018067301</v>
      </c>
      <c r="AL2">
        <v>1.3506746477733049</v>
      </c>
      <c r="AM2">
        <v>1.3329214149310942</v>
      </c>
      <c r="AN2">
        <v>1.3086788355360808</v>
      </c>
      <c r="AO2">
        <v>1.3368111175277257</v>
      </c>
      <c r="AP2">
        <v>1.3345181798680386</v>
      </c>
      <c r="AQ2">
        <v>1.378840961025243</v>
      </c>
      <c r="AR2">
        <v>1.3871258837477678</v>
      </c>
      <c r="AS2">
        <v>1.3610924814841807</v>
      </c>
      <c r="AT2">
        <v>1.3482393795445746</v>
      </c>
      <c r="AU2">
        <v>1.3537122139122701</v>
      </c>
      <c r="AV2">
        <v>1.3126838270648844</v>
      </c>
      <c r="AW2">
        <v>1.2895865960773942</v>
      </c>
      <c r="AX2">
        <v>1.2926037386658122</v>
      </c>
      <c r="AY2">
        <v>1.2649716633883186</v>
      </c>
      <c r="AZ2">
        <v>1.2083670453589372</v>
      </c>
      <c r="BA2">
        <v>1.2145940211059851</v>
      </c>
      <c r="BB2">
        <v>1.2350847493140926</v>
      </c>
      <c r="BC2">
        <v>1.2086331452249512</v>
      </c>
      <c r="BD2">
        <v>1.2229240240474186</v>
      </c>
      <c r="BE2">
        <v>1.2296952265307666</v>
      </c>
      <c r="BF2">
        <v>1.2203400167345562</v>
      </c>
      <c r="BG2">
        <v>1.2440814252653434</v>
      </c>
      <c r="BH2">
        <v>1.2299630848439291</v>
      </c>
      <c r="BI2">
        <v>1.2084552215134108</v>
      </c>
      <c r="BJ2">
        <v>1.1901854186510232</v>
      </c>
      <c r="BK2">
        <v>1.1757025328293125</v>
      </c>
      <c r="BL2">
        <v>1.1957818570763266</v>
      </c>
      <c r="BM2">
        <v>1.2544156917294913</v>
      </c>
      <c r="BN2">
        <v>1.2973626314887952</v>
      </c>
      <c r="BO2">
        <v>1.2268527755378393</v>
      </c>
      <c r="BP2">
        <v>1.1896297907648075</v>
      </c>
    </row>
    <row r="3" spans="1:70" x14ac:dyDescent="0.25">
      <c r="A3" t="s">
        <v>105</v>
      </c>
      <c r="AH3">
        <v>0.69985828981413145</v>
      </c>
      <c r="AI3">
        <v>0.67729559976686948</v>
      </c>
      <c r="AJ3">
        <v>0.67563914174997108</v>
      </c>
      <c r="AK3">
        <v>0.702380807577066</v>
      </c>
      <c r="AL3">
        <v>0.70006100626168277</v>
      </c>
      <c r="AM3">
        <v>0.71164268830972899</v>
      </c>
      <c r="AN3">
        <v>0.73518038879634895</v>
      </c>
      <c r="AO3">
        <v>0.74516527975205216</v>
      </c>
      <c r="AP3">
        <v>0.729387789526179</v>
      </c>
      <c r="AQ3">
        <v>0.70350474867622281</v>
      </c>
      <c r="AR3">
        <v>0.7310027084748969</v>
      </c>
      <c r="AS3">
        <v>0.74041119207780837</v>
      </c>
      <c r="AT3">
        <v>0.74073711961770083</v>
      </c>
      <c r="AU3">
        <v>0.77805722464567662</v>
      </c>
      <c r="AV3">
        <v>0.80657855435442172</v>
      </c>
      <c r="AW3">
        <v>0.85106636793074975</v>
      </c>
      <c r="AX3">
        <v>0.87353472701069612</v>
      </c>
      <c r="AY3">
        <v>0.83652509373191408</v>
      </c>
      <c r="AZ3">
        <v>0.75719826709832805</v>
      </c>
      <c r="BA3">
        <v>0.79421351253470673</v>
      </c>
      <c r="BB3">
        <v>0.80031599027274181</v>
      </c>
      <c r="BC3">
        <v>0.76363794155687825</v>
      </c>
      <c r="BD3">
        <v>0.7528765980061749</v>
      </c>
      <c r="BE3">
        <v>0.75466782429318424</v>
      </c>
      <c r="BF3">
        <v>0.74296112180396034</v>
      </c>
      <c r="BG3">
        <v>0.73655078040860356</v>
      </c>
      <c r="BH3">
        <v>0.73392723450360686</v>
      </c>
      <c r="BI3">
        <v>0.704072238233315</v>
      </c>
      <c r="BJ3">
        <v>0.67974469514702773</v>
      </c>
      <c r="BK3">
        <v>0.67430318850129023</v>
      </c>
      <c r="BL3">
        <v>0.7201153732690061</v>
      </c>
      <c r="BM3">
        <v>0.73466290687795299</v>
      </c>
      <c r="BN3">
        <v>0.73511260115897259</v>
      </c>
      <c r="BO3">
        <v>0.67466358275332805</v>
      </c>
      <c r="BP3">
        <v>0.65534730046452527</v>
      </c>
      <c r="BQ3">
        <v>0.66658742986644315</v>
      </c>
      <c r="BR3">
        <v>0.66697813206866108</v>
      </c>
    </row>
    <row r="4" spans="1:70" x14ac:dyDescent="0.25">
      <c r="A4" t="s">
        <v>106</v>
      </c>
      <c r="C4">
        <v>1.3196004367785354</v>
      </c>
      <c r="D4">
        <v>1.3461244533410903</v>
      </c>
      <c r="E4">
        <v>1.3444794443098294</v>
      </c>
      <c r="F4">
        <v>1.266824159272552</v>
      </c>
      <c r="G4">
        <v>1.2265485753351075</v>
      </c>
      <c r="H4">
        <v>1.1841056141812338</v>
      </c>
      <c r="I4">
        <v>1.1120739844559921</v>
      </c>
      <c r="J4">
        <v>1.0655400789221194</v>
      </c>
      <c r="K4">
        <v>1.1226925638104768</v>
      </c>
      <c r="L4">
        <v>1.1126225667599243</v>
      </c>
      <c r="M4">
        <v>1.0640541415914411</v>
      </c>
      <c r="N4">
        <v>1.0207480573708305</v>
      </c>
      <c r="O4">
        <v>0.94941194048965816</v>
      </c>
      <c r="P4">
        <v>0.91966485541028797</v>
      </c>
      <c r="Q4">
        <v>0.9155965846527756</v>
      </c>
      <c r="R4">
        <v>0.85321076902709159</v>
      </c>
      <c r="S4">
        <v>0.81770161095610572</v>
      </c>
      <c r="T4">
        <v>0.81810805740247294</v>
      </c>
      <c r="U4">
        <v>0.83369458091818838</v>
      </c>
      <c r="V4">
        <v>0.83381465519670928</v>
      </c>
      <c r="W4">
        <v>0.8601075850590767</v>
      </c>
      <c r="X4">
        <v>0.83929654583338364</v>
      </c>
      <c r="Y4">
        <v>0.86823091456591028</v>
      </c>
      <c r="Z4">
        <v>0.86527292170928505</v>
      </c>
      <c r="AA4">
        <v>0.96135442211536426</v>
      </c>
      <c r="AB4">
        <v>0.99596157182067135</v>
      </c>
      <c r="AC4">
        <v>1.0184675533241121</v>
      </c>
      <c r="AD4">
        <v>1.014548209632709</v>
      </c>
      <c r="AE4">
        <v>1.0157676761844392</v>
      </c>
      <c r="AF4">
        <v>0.98648541306774318</v>
      </c>
      <c r="AG4">
        <v>0.91533946254160115</v>
      </c>
      <c r="AH4">
        <v>0.86574960100670739</v>
      </c>
      <c r="AI4">
        <v>0.82940196064279448</v>
      </c>
      <c r="AJ4">
        <v>0.84170899456536918</v>
      </c>
      <c r="AK4">
        <v>0.88905756046813345</v>
      </c>
      <c r="AL4">
        <v>0.92490593336396854</v>
      </c>
      <c r="AM4">
        <v>0.93108715764108518</v>
      </c>
      <c r="AN4">
        <v>0.88474343286665502</v>
      </c>
      <c r="AO4">
        <v>0.86733467674844245</v>
      </c>
      <c r="AP4">
        <v>0.85711875146355909</v>
      </c>
      <c r="AQ4">
        <v>0.85509689622125296</v>
      </c>
      <c r="AR4">
        <v>0.88871046257598785</v>
      </c>
      <c r="AS4">
        <v>0.89862010701210926</v>
      </c>
      <c r="AT4">
        <v>0.91126835802121509</v>
      </c>
      <c r="AU4">
        <v>0.90646229996351779</v>
      </c>
      <c r="AV4">
        <v>0.90607309763575195</v>
      </c>
      <c r="AW4">
        <v>0.90072845465062568</v>
      </c>
      <c r="AX4">
        <v>0.90760488463132494</v>
      </c>
      <c r="AY4">
        <v>0.87961872691324339</v>
      </c>
      <c r="AZ4">
        <v>0.88899526570902443</v>
      </c>
      <c r="BA4">
        <v>0.86807673761145199</v>
      </c>
      <c r="BB4">
        <v>0.90517121029976344</v>
      </c>
      <c r="BC4">
        <v>0.95214391539639343</v>
      </c>
      <c r="BD4">
        <v>0.97322148321929236</v>
      </c>
      <c r="BE4">
        <v>0.9642662937932106</v>
      </c>
      <c r="BF4">
        <v>0.96154070568730776</v>
      </c>
      <c r="BG4">
        <v>0.98453028886373706</v>
      </c>
      <c r="BH4">
        <v>0.98809595940470318</v>
      </c>
      <c r="BI4">
        <v>0.97215467566453406</v>
      </c>
      <c r="BJ4">
        <v>0.92240962868257692</v>
      </c>
      <c r="BK4">
        <v>0.82782905532635898</v>
      </c>
      <c r="BL4">
        <v>0.83468030910652724</v>
      </c>
      <c r="BM4">
        <v>0.89471310395058223</v>
      </c>
      <c r="BN4">
        <v>0.90174616354003778</v>
      </c>
      <c r="BO4">
        <v>0.88404914643232679</v>
      </c>
      <c r="BP4">
        <v>0.86136414382601589</v>
      </c>
    </row>
    <row r="5" spans="1:70" x14ac:dyDescent="0.25">
      <c r="A5" t="s">
        <v>107</v>
      </c>
      <c r="C5">
        <v>0.90915103065189562</v>
      </c>
      <c r="D5">
        <v>0.85370839149258315</v>
      </c>
      <c r="E5">
        <v>0.83752045941711484</v>
      </c>
      <c r="F5">
        <v>0.79366416245355498</v>
      </c>
      <c r="G5">
        <v>0.77746317339502569</v>
      </c>
      <c r="H5">
        <v>0.78305707254403178</v>
      </c>
      <c r="I5">
        <v>0.79221561639065563</v>
      </c>
      <c r="J5">
        <v>0.80026801336278641</v>
      </c>
      <c r="K5">
        <v>0.76384615918610255</v>
      </c>
      <c r="L5">
        <v>0.76929288675483509</v>
      </c>
      <c r="M5">
        <v>0.75545672188101498</v>
      </c>
      <c r="N5">
        <v>0.73881206985637227</v>
      </c>
      <c r="O5">
        <v>0.73430089685695843</v>
      </c>
      <c r="P5">
        <v>0.73096719637429608</v>
      </c>
      <c r="Q5">
        <v>0.70692567559687569</v>
      </c>
      <c r="R5">
        <v>0.62145045553335732</v>
      </c>
      <c r="S5">
        <v>0.60036827666970083</v>
      </c>
      <c r="T5">
        <v>0.59839189583509067</v>
      </c>
      <c r="U5">
        <v>0.59090400483886807</v>
      </c>
      <c r="V5">
        <v>0.58946125233580604</v>
      </c>
      <c r="W5">
        <v>0.5783580671172639</v>
      </c>
      <c r="X5">
        <v>0.56990738019015652</v>
      </c>
      <c r="Y5">
        <v>0.56605973351136951</v>
      </c>
      <c r="Z5">
        <v>0.5839603966556749</v>
      </c>
      <c r="AA5">
        <v>0.60376356242565499</v>
      </c>
      <c r="AB5">
        <v>0.62067959020989061</v>
      </c>
      <c r="AC5">
        <v>0.66821521976343456</v>
      </c>
      <c r="AD5">
        <v>0.67444697030499867</v>
      </c>
      <c r="AE5">
        <v>0.70665136731699607</v>
      </c>
      <c r="AF5">
        <v>0.73051580593156817</v>
      </c>
      <c r="AG5">
        <v>0.71354527524318845</v>
      </c>
      <c r="AH5">
        <v>0.70379864572720008</v>
      </c>
      <c r="AI5">
        <v>0.70547158164308033</v>
      </c>
      <c r="AJ5">
        <v>0.69371419810586299</v>
      </c>
      <c r="AK5">
        <v>0.69948479600480662</v>
      </c>
      <c r="AL5">
        <v>0.69089025929764991</v>
      </c>
      <c r="AM5">
        <v>0.67988718742811127</v>
      </c>
      <c r="AN5">
        <v>0.69090366995271602</v>
      </c>
      <c r="AO5">
        <v>0.70437294925592464</v>
      </c>
      <c r="AP5">
        <v>0.68931667358410553</v>
      </c>
      <c r="AQ5">
        <v>0.69972536055693524</v>
      </c>
      <c r="AR5">
        <v>0.69983349186681654</v>
      </c>
      <c r="AS5">
        <v>0.68590745150584198</v>
      </c>
      <c r="AT5">
        <v>0.68387119952629449</v>
      </c>
      <c r="AU5">
        <v>0.69507722949606876</v>
      </c>
      <c r="AV5">
        <v>0.693612933816805</v>
      </c>
      <c r="AW5">
        <v>0.70449306905954479</v>
      </c>
      <c r="AX5">
        <v>0.72631030881364034</v>
      </c>
      <c r="AY5">
        <v>0.72501526071517375</v>
      </c>
      <c r="AZ5">
        <v>0.67432847919748307</v>
      </c>
      <c r="BA5">
        <v>0.68790838407915034</v>
      </c>
      <c r="BB5">
        <v>0.68203128963582493</v>
      </c>
      <c r="BC5">
        <v>0.66116962514727495</v>
      </c>
      <c r="BD5">
        <v>0.66333804157702003</v>
      </c>
      <c r="BE5">
        <v>0.66361338898558875</v>
      </c>
      <c r="BF5">
        <v>0.67290513342467051</v>
      </c>
      <c r="BG5">
        <v>0.65920065484043111</v>
      </c>
      <c r="BH5">
        <v>0.64776779884195546</v>
      </c>
      <c r="BI5">
        <v>0.6438270291190139</v>
      </c>
      <c r="BJ5">
        <v>0.6631636717402184</v>
      </c>
      <c r="BK5">
        <v>0.67463928171402532</v>
      </c>
      <c r="BL5">
        <v>0.68918204265516925</v>
      </c>
      <c r="BM5">
        <v>0.65899767215335026</v>
      </c>
      <c r="BN5">
        <v>0.69176614126378344</v>
      </c>
      <c r="BO5">
        <v>0.68330445865144884</v>
      </c>
      <c r="BP5">
        <v>0.67732767957684092</v>
      </c>
      <c r="BQ5">
        <v>0.68088870811866309</v>
      </c>
      <c r="BR5">
        <v>0.69240494364018712</v>
      </c>
    </row>
    <row r="6" spans="1:70" x14ac:dyDescent="0.25">
      <c r="A6" t="s">
        <v>108</v>
      </c>
      <c r="C6">
        <v>1.550886972102109</v>
      </c>
      <c r="D6">
        <v>1.6198466853545015</v>
      </c>
      <c r="E6">
        <v>1.4700359844903412</v>
      </c>
      <c r="F6">
        <v>1.4483113006248969</v>
      </c>
      <c r="G6">
        <v>1.4523377917321514</v>
      </c>
      <c r="H6">
        <v>1.3451438668693532</v>
      </c>
      <c r="I6">
        <v>1.3591860418326067</v>
      </c>
      <c r="J6">
        <v>1.4333554044507235</v>
      </c>
      <c r="K6">
        <v>1.4675199134736754</v>
      </c>
      <c r="L6">
        <v>1.4690816398192488</v>
      </c>
      <c r="M6">
        <v>1.4177345437893318</v>
      </c>
      <c r="N6">
        <v>1.2183526900130977</v>
      </c>
      <c r="O6">
        <v>1.1998794640023658</v>
      </c>
      <c r="P6">
        <v>1.145390094512124</v>
      </c>
      <c r="Q6">
        <v>0.99224586647530211</v>
      </c>
      <c r="R6">
        <v>0.87483431969754033</v>
      </c>
      <c r="S6">
        <v>0.87260075225124067</v>
      </c>
      <c r="T6">
        <v>0.84916994466028606</v>
      </c>
      <c r="U6">
        <v>0.89232207202243508</v>
      </c>
      <c r="V6">
        <v>0.89238750666773659</v>
      </c>
      <c r="W6">
        <v>0.89116591149995161</v>
      </c>
      <c r="X6">
        <v>0.87568403970470121</v>
      </c>
      <c r="Y6">
        <v>0.8634695926494107</v>
      </c>
      <c r="Z6">
        <v>0.84464861580496953</v>
      </c>
      <c r="AA6">
        <v>0.85033528318845153</v>
      </c>
      <c r="AB6">
        <v>0.90020335897469805</v>
      </c>
      <c r="AC6">
        <v>0.9117728141036191</v>
      </c>
      <c r="AD6">
        <v>0.90675196091975252</v>
      </c>
      <c r="AE6">
        <v>0.93714672130779553</v>
      </c>
      <c r="AF6">
        <v>0.95259141082488885</v>
      </c>
      <c r="AG6">
        <v>0.94299355337745472</v>
      </c>
      <c r="AH6">
        <v>0.91882929238538869</v>
      </c>
      <c r="AI6">
        <v>0.88885055799058799</v>
      </c>
      <c r="AJ6">
        <v>0.86382301734173672</v>
      </c>
      <c r="AK6">
        <v>0.84236537000813094</v>
      </c>
      <c r="AL6">
        <v>0.84870619767711197</v>
      </c>
      <c r="AM6">
        <v>0.86493537885642313</v>
      </c>
      <c r="AN6">
        <v>0.83359396338449865</v>
      </c>
      <c r="AO6">
        <v>0.82730625020496362</v>
      </c>
      <c r="AP6">
        <v>0.8311651973580314</v>
      </c>
      <c r="AQ6">
        <v>0.85831331250252541</v>
      </c>
      <c r="AR6">
        <v>0.86648453917742418</v>
      </c>
      <c r="AS6">
        <v>0.90587420072060965</v>
      </c>
      <c r="AT6">
        <v>0.92493392284634746</v>
      </c>
      <c r="AU6">
        <v>0.936619509121694</v>
      </c>
      <c r="AV6">
        <v>0.91127978024382794</v>
      </c>
      <c r="AW6">
        <v>0.88730537742885596</v>
      </c>
      <c r="AX6">
        <v>0.89360398311947498</v>
      </c>
      <c r="AY6">
        <v>0.85170401853699762</v>
      </c>
      <c r="AZ6">
        <v>0.82494167403215168</v>
      </c>
      <c r="BA6">
        <v>0.88412968902612932</v>
      </c>
      <c r="BB6">
        <v>0.84938358506923728</v>
      </c>
      <c r="BC6">
        <v>0.85877093968091645</v>
      </c>
      <c r="BD6">
        <v>0.87816293782713495</v>
      </c>
      <c r="BE6">
        <v>0.8689893088015912</v>
      </c>
      <c r="BF6">
        <v>0.90579524607790496</v>
      </c>
      <c r="BG6">
        <v>0.87968355183361413</v>
      </c>
      <c r="BH6">
        <v>0.87709243132707471</v>
      </c>
      <c r="BI6">
        <v>0.8264190163894789</v>
      </c>
      <c r="BJ6">
        <v>0.79390664631224983</v>
      </c>
      <c r="BK6">
        <v>0.74842641100187579</v>
      </c>
      <c r="BL6">
        <v>0.75331035658308854</v>
      </c>
      <c r="BM6">
        <v>0.74030313580825602</v>
      </c>
      <c r="BN6">
        <v>0.81087306796763114</v>
      </c>
      <c r="BO6">
        <v>0.80074768062318535</v>
      </c>
      <c r="BP6">
        <v>0.81345427495623535</v>
      </c>
      <c r="BQ6">
        <v>0.81721370887368694</v>
      </c>
      <c r="BR6">
        <v>0.81995593284690482</v>
      </c>
    </row>
    <row r="7" spans="1:70" x14ac:dyDescent="0.25">
      <c r="A7" t="s">
        <v>109</v>
      </c>
      <c r="M7">
        <v>1.7263874646461363</v>
      </c>
      <c r="N7">
        <v>1.7208900042124762</v>
      </c>
      <c r="O7">
        <v>1.804196765233085</v>
      </c>
      <c r="P7">
        <v>1.7768827836559864</v>
      </c>
      <c r="Q7">
        <v>1.898513902486191</v>
      </c>
      <c r="R7">
        <v>1.820864731050766</v>
      </c>
      <c r="S7">
        <v>1.7060790717961283</v>
      </c>
      <c r="T7">
        <v>1.5634831971660899</v>
      </c>
      <c r="U7">
        <v>1.4186782504348643</v>
      </c>
      <c r="V7">
        <v>1.3259928967656778</v>
      </c>
      <c r="W7">
        <v>1.2517381656500677</v>
      </c>
      <c r="X7">
        <v>1.2804624566168095</v>
      </c>
      <c r="Y7">
        <v>1.2583963801975262</v>
      </c>
      <c r="Z7">
        <v>1.198486247590161</v>
      </c>
      <c r="AA7">
        <v>1.2239566110037139</v>
      </c>
      <c r="AB7">
        <v>1.2547755059922523</v>
      </c>
      <c r="AC7">
        <v>1.2721879910844289</v>
      </c>
      <c r="AD7">
        <v>1.239381054593419</v>
      </c>
      <c r="AE7">
        <v>1.1902118005183631</v>
      </c>
      <c r="AF7">
        <v>1.0997571213639479</v>
      </c>
      <c r="AG7">
        <v>1.0522926389413128</v>
      </c>
      <c r="AH7">
        <v>1.0034689698678845</v>
      </c>
      <c r="AI7">
        <v>1.0059970179050182</v>
      </c>
      <c r="AJ7">
        <v>1.007344793251812</v>
      </c>
      <c r="AK7">
        <v>1.0152304079089545</v>
      </c>
      <c r="AL7">
        <v>0.98182603164063531</v>
      </c>
      <c r="AM7">
        <v>0.93122316870570454</v>
      </c>
      <c r="AN7">
        <v>1.0130621135903288</v>
      </c>
      <c r="AO7">
        <v>1.1209189471085035</v>
      </c>
      <c r="AP7">
        <v>1.1596296980471772</v>
      </c>
      <c r="AQ7">
        <v>1.1609960995885809</v>
      </c>
      <c r="AR7">
        <v>1.116378816361093</v>
      </c>
      <c r="AS7">
        <v>1.1217550889383048</v>
      </c>
      <c r="AT7">
        <v>1.0845082041859293</v>
      </c>
      <c r="AU7">
        <v>1.10460647237336</v>
      </c>
      <c r="AV7">
        <v>1.064776966476003</v>
      </c>
      <c r="AW7">
        <v>1.0325836493247804</v>
      </c>
      <c r="AX7">
        <v>1.0420214119429108</v>
      </c>
      <c r="AY7">
        <v>1.0406059501158669</v>
      </c>
      <c r="AZ7">
        <v>1.061059267590301</v>
      </c>
      <c r="BA7">
        <v>1.1101421044967879</v>
      </c>
      <c r="BB7">
        <v>1.0767562424252979</v>
      </c>
      <c r="BC7">
        <v>1.0632174009948636</v>
      </c>
      <c r="BD7">
        <v>1.0510186862734163</v>
      </c>
      <c r="BE7">
        <v>1.0190271196839182</v>
      </c>
      <c r="BF7">
        <v>1.0093499707813414</v>
      </c>
      <c r="BG7">
        <v>1.0145283835823207</v>
      </c>
      <c r="BH7">
        <v>1.0276088051536376</v>
      </c>
      <c r="BI7">
        <v>0.99719818666553472</v>
      </c>
      <c r="BJ7">
        <v>0.92914110381638704</v>
      </c>
      <c r="BK7">
        <v>0.89463288168865629</v>
      </c>
      <c r="BL7">
        <v>0.93352725145563742</v>
      </c>
      <c r="BM7">
        <v>0.90591722103310957</v>
      </c>
      <c r="BN7">
        <v>0.91091943581477719</v>
      </c>
    </row>
    <row r="8" spans="1:70" x14ac:dyDescent="0.25">
      <c r="A8" t="s">
        <v>110</v>
      </c>
      <c r="C8">
        <v>0.60432567706321449</v>
      </c>
      <c r="D8">
        <v>0.57878144718411773</v>
      </c>
      <c r="E8">
        <v>0.57300300837447626</v>
      </c>
      <c r="F8">
        <v>0.5601072609758394</v>
      </c>
      <c r="G8">
        <v>0.56599825154056327</v>
      </c>
      <c r="H8">
        <v>0.56572104863393313</v>
      </c>
      <c r="I8">
        <v>0.55182126377413487</v>
      </c>
      <c r="J8">
        <v>0.56505199151031893</v>
      </c>
      <c r="K8">
        <v>0.59782492832427281</v>
      </c>
      <c r="L8">
        <v>0.62549467765276123</v>
      </c>
      <c r="M8">
        <v>0.63659436601443387</v>
      </c>
      <c r="N8">
        <v>0.67467355608646062</v>
      </c>
      <c r="O8">
        <v>0.69563233076861652</v>
      </c>
      <c r="P8">
        <v>0.71142290877933534</v>
      </c>
      <c r="Q8">
        <v>0.62583012859168974</v>
      </c>
      <c r="R8">
        <v>0.55078063900866348</v>
      </c>
      <c r="S8">
        <v>0.59736087383983538</v>
      </c>
      <c r="T8">
        <v>0.68628119972566337</v>
      </c>
      <c r="U8">
        <v>0.7166665636190277</v>
      </c>
      <c r="V8">
        <v>0.72578616417449648</v>
      </c>
      <c r="W8">
        <v>0.69886636008832503</v>
      </c>
      <c r="X8">
        <v>0.73413053503094794</v>
      </c>
      <c r="Y8">
        <v>0.7998989001668817</v>
      </c>
      <c r="Z8">
        <v>0.86120251898928069</v>
      </c>
      <c r="AA8">
        <v>0.8746444748065153</v>
      </c>
      <c r="AB8">
        <v>0.91083819636637675</v>
      </c>
      <c r="AC8">
        <v>0.90000104203325326</v>
      </c>
      <c r="AD8">
        <v>0.95681842527179395</v>
      </c>
      <c r="AE8">
        <v>0.96720105366196685</v>
      </c>
      <c r="AF8">
        <v>0.95631815382737462</v>
      </c>
      <c r="AG8">
        <v>0.93486575334639244</v>
      </c>
      <c r="AH8">
        <v>0.90195205673370893</v>
      </c>
      <c r="AI8">
        <v>0.90303587813805586</v>
      </c>
      <c r="AJ8">
        <v>0.95050406204650473</v>
      </c>
      <c r="AK8">
        <v>0.97924347921840094</v>
      </c>
      <c r="AL8">
        <v>0.9811153263733019</v>
      </c>
      <c r="AM8">
        <v>1.0243490189275084</v>
      </c>
      <c r="AN8">
        <v>0.95235861147219836</v>
      </c>
      <c r="AO8">
        <v>0.93938892036786814</v>
      </c>
      <c r="AP8">
        <v>0.86443077543611968</v>
      </c>
      <c r="AQ8">
        <v>0.83009864622006391</v>
      </c>
      <c r="AR8">
        <v>0.79428591577852403</v>
      </c>
      <c r="AS8">
        <v>0.8199515518390158</v>
      </c>
      <c r="AT8">
        <v>0.8283922360486905</v>
      </c>
      <c r="AU8">
        <v>0.79672407257965916</v>
      </c>
      <c r="AV8">
        <v>0.80260903578547482</v>
      </c>
      <c r="AW8">
        <v>0.79423712311600603</v>
      </c>
      <c r="AX8">
        <v>0.76110271277036812</v>
      </c>
      <c r="AY8">
        <v>0.79172413793103447</v>
      </c>
      <c r="AZ8">
        <v>0.77303878165397555</v>
      </c>
      <c r="BA8">
        <v>0.76823731755891644</v>
      </c>
      <c r="BB8">
        <v>0.77807170188512109</v>
      </c>
      <c r="BC8">
        <v>0.80007057213327437</v>
      </c>
      <c r="BD8">
        <v>0.79808594483017448</v>
      </c>
      <c r="BE8">
        <v>0.83679510329543849</v>
      </c>
      <c r="BF8">
        <v>0.82913890412260283</v>
      </c>
      <c r="BG8">
        <v>0.82899710410789196</v>
      </c>
      <c r="BH8">
        <v>0.84215340585115572</v>
      </c>
      <c r="BI8">
        <v>0.83457292756887635</v>
      </c>
      <c r="BJ8">
        <v>0.82148725943318834</v>
      </c>
      <c r="BK8">
        <v>0.81984138080395208</v>
      </c>
      <c r="BL8">
        <v>0.82715737577303972</v>
      </c>
      <c r="BM8">
        <v>0.84461497245563544</v>
      </c>
      <c r="BN8">
        <v>0.85832672822080081</v>
      </c>
      <c r="BO8">
        <v>0.82654756855917588</v>
      </c>
      <c r="BP8">
        <v>0.84181724126794311</v>
      </c>
      <c r="BQ8">
        <v>0.84998174914198155</v>
      </c>
      <c r="BR8">
        <v>0.85774193248099717</v>
      </c>
    </row>
    <row r="9" spans="1:70" x14ac:dyDescent="0.25">
      <c r="A9" t="s">
        <v>111</v>
      </c>
      <c r="C9">
        <v>0.65967462629131035</v>
      </c>
      <c r="D9">
        <v>0.66846660613203002</v>
      </c>
      <c r="E9">
        <v>0.6727355347776236</v>
      </c>
      <c r="F9">
        <v>0.67707171206747496</v>
      </c>
      <c r="G9">
        <v>0.67532557329354914</v>
      </c>
      <c r="H9">
        <v>0.6867985496164376</v>
      </c>
      <c r="I9">
        <v>0.66747620902665694</v>
      </c>
      <c r="J9">
        <v>0.64495599468615084</v>
      </c>
      <c r="K9">
        <v>0.63033995994264591</v>
      </c>
      <c r="L9">
        <v>0.60275718812667256</v>
      </c>
      <c r="M9">
        <v>0.57435138066238434</v>
      </c>
      <c r="N9">
        <v>0.59331943805321707</v>
      </c>
      <c r="O9">
        <v>0.6007091151238696</v>
      </c>
      <c r="P9">
        <v>0.60852889641391117</v>
      </c>
      <c r="Q9">
        <v>0.59529117294874501</v>
      </c>
      <c r="R9">
        <v>0.62652266031017467</v>
      </c>
      <c r="S9">
        <v>0.63250392985776205</v>
      </c>
      <c r="T9">
        <v>0.63807984821856667</v>
      </c>
      <c r="U9">
        <v>0.64505446272356137</v>
      </c>
      <c r="V9">
        <v>0.63186741776562949</v>
      </c>
      <c r="W9">
        <v>0.61649217644828935</v>
      </c>
      <c r="X9">
        <v>0.64288682704842637</v>
      </c>
      <c r="Y9">
        <v>0.64233311764628209</v>
      </c>
      <c r="Z9">
        <v>0.65711430930777248</v>
      </c>
      <c r="AA9">
        <v>0.68201281269699732</v>
      </c>
      <c r="AB9">
        <v>0.6745829073368016</v>
      </c>
      <c r="AC9">
        <v>0.65155660034318141</v>
      </c>
      <c r="AD9">
        <v>0.65005189515526507</v>
      </c>
      <c r="AE9">
        <v>0.65781384904101736</v>
      </c>
      <c r="AF9">
        <v>0.65632022301987403</v>
      </c>
      <c r="AG9">
        <v>0.63634957578948625</v>
      </c>
      <c r="AH9">
        <v>0.6320243989242651</v>
      </c>
      <c r="AI9">
        <v>0.62113591400766666</v>
      </c>
      <c r="AJ9">
        <v>0.63237912270553653</v>
      </c>
      <c r="AK9">
        <v>0.65459463813214636</v>
      </c>
      <c r="AL9">
        <v>0.67163361475882277</v>
      </c>
      <c r="AM9">
        <v>0.68976742492253562</v>
      </c>
      <c r="AN9">
        <v>0.69512414018441748</v>
      </c>
      <c r="AO9">
        <v>0.67781967456317849</v>
      </c>
      <c r="AP9">
        <v>0.66954224193575818</v>
      </c>
      <c r="AQ9">
        <v>0.65407543330243478</v>
      </c>
      <c r="AR9">
        <v>0.6588011960287401</v>
      </c>
      <c r="AS9">
        <v>0.67532630309628205</v>
      </c>
      <c r="AT9">
        <v>0.68556838600404624</v>
      </c>
      <c r="AU9">
        <v>0.69758879859884404</v>
      </c>
      <c r="AV9">
        <v>0.72579111270421659</v>
      </c>
      <c r="AW9">
        <v>0.74601011446012711</v>
      </c>
      <c r="AX9">
        <v>0.70858886179617164</v>
      </c>
      <c r="AY9">
        <v>0.68323513675534742</v>
      </c>
      <c r="AZ9">
        <v>0.71463235550664328</v>
      </c>
      <c r="BA9">
        <v>0.76129025589284416</v>
      </c>
      <c r="BB9">
        <v>0.77074179989757108</v>
      </c>
      <c r="BC9">
        <v>0.78762329933013986</v>
      </c>
      <c r="BD9">
        <v>0.78482746580083884</v>
      </c>
      <c r="BE9">
        <v>0.78942476798541628</v>
      </c>
      <c r="BF9">
        <v>0.76854288078677302</v>
      </c>
      <c r="BG9">
        <v>0.75448106342767474</v>
      </c>
      <c r="BH9">
        <v>0.74797713996138759</v>
      </c>
      <c r="BI9">
        <v>0.7505332710534135</v>
      </c>
      <c r="BJ9">
        <v>0.74737678810926977</v>
      </c>
      <c r="BK9">
        <v>0.7605022133867505</v>
      </c>
      <c r="BL9">
        <v>0.79909299906114439</v>
      </c>
      <c r="BM9">
        <v>0.80865734204958095</v>
      </c>
      <c r="BN9">
        <v>0.80814025323195648</v>
      </c>
      <c r="BO9">
        <v>0.8035118463065053</v>
      </c>
      <c r="BP9">
        <v>0.791603329087472</v>
      </c>
      <c r="BQ9">
        <v>0.80070291399325899</v>
      </c>
      <c r="BR9">
        <v>0.81396802077984531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13391-C76D-4129-A31C-1169A9D12378}">
  <dimension ref="A1:BR9"/>
  <sheetViews>
    <sheetView workbookViewId="0">
      <selection sqref="A1:XFD9"/>
    </sheetView>
  </sheetViews>
  <sheetFormatPr defaultRowHeight="15" x14ac:dyDescent="0.25"/>
  <sheetData>
    <row r="1" spans="1:70" x14ac:dyDescent="0.25">
      <c r="C1">
        <v>1960</v>
      </c>
      <c r="D1">
        <v>1961</v>
      </c>
      <c r="E1">
        <v>1962</v>
      </c>
      <c r="F1">
        <v>1963</v>
      </c>
      <c r="G1">
        <v>1964</v>
      </c>
      <c r="H1">
        <v>1965</v>
      </c>
      <c r="I1">
        <v>1966</v>
      </c>
      <c r="J1">
        <v>1967</v>
      </c>
      <c r="K1">
        <v>1968</v>
      </c>
      <c r="L1">
        <v>1969</v>
      </c>
      <c r="M1">
        <v>1970</v>
      </c>
      <c r="N1">
        <v>1971</v>
      </c>
      <c r="O1">
        <v>1972</v>
      </c>
      <c r="P1">
        <v>1973</v>
      </c>
      <c r="Q1">
        <v>1974</v>
      </c>
      <c r="R1">
        <v>1975</v>
      </c>
      <c r="S1">
        <v>1976</v>
      </c>
      <c r="T1">
        <v>1977</v>
      </c>
      <c r="U1">
        <v>1978</v>
      </c>
      <c r="V1">
        <v>1979</v>
      </c>
      <c r="W1">
        <v>1980</v>
      </c>
      <c r="X1">
        <v>1981</v>
      </c>
      <c r="Y1">
        <v>1982</v>
      </c>
      <c r="Z1">
        <v>1983</v>
      </c>
      <c r="AA1">
        <v>1984</v>
      </c>
      <c r="AB1">
        <v>1985</v>
      </c>
      <c r="AC1">
        <v>1986</v>
      </c>
      <c r="AD1">
        <v>1987</v>
      </c>
      <c r="AE1">
        <v>1988</v>
      </c>
      <c r="AF1">
        <v>1989</v>
      </c>
      <c r="AG1">
        <v>1990</v>
      </c>
      <c r="AH1">
        <v>1991</v>
      </c>
      <c r="AI1">
        <v>1992</v>
      </c>
      <c r="AJ1">
        <v>1993</v>
      </c>
      <c r="AK1">
        <v>1994</v>
      </c>
      <c r="AL1">
        <v>1995</v>
      </c>
      <c r="AM1">
        <v>1996</v>
      </c>
      <c r="AN1">
        <v>1997</v>
      </c>
      <c r="AO1">
        <v>1998</v>
      </c>
      <c r="AP1">
        <v>1999</v>
      </c>
      <c r="AQ1">
        <v>2000</v>
      </c>
      <c r="AR1">
        <v>2001</v>
      </c>
      <c r="AS1">
        <v>2002</v>
      </c>
      <c r="AT1">
        <v>2003</v>
      </c>
      <c r="AU1">
        <v>2004</v>
      </c>
      <c r="AV1">
        <v>2005</v>
      </c>
      <c r="AW1">
        <v>2006</v>
      </c>
      <c r="AX1">
        <v>2007</v>
      </c>
      <c r="AY1">
        <v>2008</v>
      </c>
      <c r="AZ1">
        <v>2009</v>
      </c>
      <c r="BA1">
        <v>2010</v>
      </c>
      <c r="BB1">
        <v>2011</v>
      </c>
      <c r="BC1">
        <v>2012</v>
      </c>
      <c r="BD1">
        <v>2013</v>
      </c>
      <c r="BE1">
        <v>2014</v>
      </c>
      <c r="BF1">
        <v>2015</v>
      </c>
      <c r="BG1">
        <v>2016</v>
      </c>
      <c r="BH1">
        <v>2017</v>
      </c>
      <c r="BI1">
        <v>2018</v>
      </c>
      <c r="BJ1">
        <v>2019</v>
      </c>
      <c r="BK1">
        <v>2020</v>
      </c>
      <c r="BL1">
        <v>2021</v>
      </c>
      <c r="BM1">
        <v>2022</v>
      </c>
      <c r="BN1">
        <v>2023</v>
      </c>
      <c r="BO1">
        <v>2024</v>
      </c>
      <c r="BP1">
        <v>2025</v>
      </c>
      <c r="BQ1">
        <v>2026</v>
      </c>
      <c r="BR1">
        <v>2027</v>
      </c>
    </row>
    <row r="2" spans="1:70" x14ac:dyDescent="0.25">
      <c r="A2" t="s">
        <v>104</v>
      </c>
      <c r="C2">
        <v>0.70279208862910358</v>
      </c>
      <c r="D2">
        <v>0.70592982775098456</v>
      </c>
      <c r="E2">
        <v>0.75004935834155961</v>
      </c>
      <c r="F2">
        <v>0.84401227209012541</v>
      </c>
      <c r="G2">
        <v>0.87253403743323232</v>
      </c>
      <c r="H2">
        <v>0.84379888228903277</v>
      </c>
      <c r="I2">
        <v>0.8187403430791701</v>
      </c>
      <c r="J2">
        <v>0.83487615436095186</v>
      </c>
      <c r="K2">
        <v>0.83025604399960495</v>
      </c>
      <c r="L2">
        <v>0.82022247871115117</v>
      </c>
      <c r="M2">
        <v>0.8885673050843107</v>
      </c>
      <c r="N2">
        <v>0.98132514874249854</v>
      </c>
      <c r="O2">
        <v>1.002499321584621</v>
      </c>
      <c r="P2">
        <v>0.98555674486343647</v>
      </c>
      <c r="Q2">
        <v>0.95211495047338701</v>
      </c>
      <c r="R2">
        <v>1.0097786212849138</v>
      </c>
      <c r="S2">
        <v>0.97659544251500885</v>
      </c>
      <c r="T2">
        <v>0.99530040391424424</v>
      </c>
      <c r="U2">
        <v>0.95826921168335333</v>
      </c>
      <c r="V2">
        <v>0.92724441920171985</v>
      </c>
      <c r="W2">
        <v>0.90667941093872406</v>
      </c>
      <c r="X2">
        <v>0.92749436578452293</v>
      </c>
      <c r="Y2">
        <v>0.91100483794881293</v>
      </c>
      <c r="Z2">
        <v>0.89921231675368329</v>
      </c>
      <c r="AA2">
        <v>0.85526887011167185</v>
      </c>
      <c r="AB2">
        <v>0.84691598723160277</v>
      </c>
      <c r="AC2">
        <v>0.81132293864690486</v>
      </c>
      <c r="AD2">
        <v>0.809266129403166</v>
      </c>
      <c r="AE2">
        <v>0.80448978495277357</v>
      </c>
      <c r="AF2">
        <v>0.80131325228393646</v>
      </c>
      <c r="AG2">
        <v>0.83369214248444212</v>
      </c>
      <c r="AH2">
        <v>0.84746580557731044</v>
      </c>
      <c r="AI2">
        <v>0.84473042097153783</v>
      </c>
      <c r="AJ2">
        <v>0.8378273819317279</v>
      </c>
      <c r="AK2">
        <v>0.78783207970812452</v>
      </c>
      <c r="AL2">
        <v>0.74037074853561502</v>
      </c>
      <c r="AM2">
        <v>0.75023177570576838</v>
      </c>
      <c r="AN2">
        <v>0.76412942033280828</v>
      </c>
      <c r="AO2">
        <v>0.74804883568696068</v>
      </c>
      <c r="AP2">
        <v>0.74933411555238849</v>
      </c>
      <c r="AQ2">
        <v>0.72524680384926032</v>
      </c>
      <c r="AR2">
        <v>0.7209151034642779</v>
      </c>
      <c r="AS2">
        <v>0.73470393349727903</v>
      </c>
      <c r="AT2">
        <v>0.74170804915800093</v>
      </c>
      <c r="AU2">
        <v>0.73870944630836199</v>
      </c>
      <c r="AV2">
        <v>0.76179806544578632</v>
      </c>
      <c r="AW2">
        <v>0.7754423030153651</v>
      </c>
      <c r="AX2">
        <v>0.77363229742176887</v>
      </c>
      <c r="AY2">
        <v>0.79053154228089761</v>
      </c>
      <c r="AZ2">
        <v>0.82756311821045792</v>
      </c>
      <c r="BA2">
        <v>0.82332037094124666</v>
      </c>
      <c r="BB2">
        <v>0.80966103788047949</v>
      </c>
      <c r="BC2">
        <v>0.82738091698939764</v>
      </c>
      <c r="BD2">
        <v>0.81771228656574757</v>
      </c>
      <c r="BE2">
        <v>0.81320962985374357</v>
      </c>
      <c r="BF2">
        <v>0.81944375033758832</v>
      </c>
      <c r="BG2">
        <v>0.8038059082722141</v>
      </c>
      <c r="BH2">
        <v>0.81303253107542706</v>
      </c>
      <c r="BI2">
        <v>0.82750273423259191</v>
      </c>
      <c r="BJ2">
        <v>0.84020521872416931</v>
      </c>
      <c r="BK2">
        <v>0.85055528254541846</v>
      </c>
      <c r="BL2">
        <v>0.83627293229300947</v>
      </c>
      <c r="BM2">
        <v>0.79718390529799366</v>
      </c>
      <c r="BN2">
        <v>0.77079451475524996</v>
      </c>
      <c r="BO2">
        <v>0.81509372594573182</v>
      </c>
      <c r="BP2">
        <v>0.84059764454713648</v>
      </c>
    </row>
    <row r="3" spans="1:70" x14ac:dyDescent="0.25">
      <c r="A3" t="s">
        <v>105</v>
      </c>
      <c r="AH3">
        <v>1.4288606915916939</v>
      </c>
      <c r="AI3">
        <v>1.4764602048857367</v>
      </c>
      <c r="AJ3">
        <v>1.4800800282380069</v>
      </c>
      <c r="AK3">
        <v>1.423729107077401</v>
      </c>
      <c r="AL3">
        <v>1.428446936846244</v>
      </c>
      <c r="AM3">
        <v>1.4051995705529809</v>
      </c>
      <c r="AN3">
        <v>1.3602103854228467</v>
      </c>
      <c r="AO3">
        <v>1.3419841573036548</v>
      </c>
      <c r="AP3">
        <v>1.3710128060268389</v>
      </c>
      <c r="AQ3">
        <v>1.4214545131098106</v>
      </c>
      <c r="AR3">
        <v>1.3679839874825042</v>
      </c>
      <c r="AS3">
        <v>1.3506008697595591</v>
      </c>
      <c r="AT3">
        <v>1.350006599529002</v>
      </c>
      <c r="AU3">
        <v>1.2852525088439286</v>
      </c>
      <c r="AV3">
        <v>1.2398048455433968</v>
      </c>
      <c r="AW3">
        <v>1.1749964957860592</v>
      </c>
      <c r="AX3">
        <v>1.1447741790667876</v>
      </c>
      <c r="AY3">
        <v>1.195421401573012</v>
      </c>
      <c r="AZ3">
        <v>1.3206580673145443</v>
      </c>
      <c r="BA3">
        <v>1.2591072604752498</v>
      </c>
      <c r="BB3">
        <v>1.2495064601410841</v>
      </c>
      <c r="BC3">
        <v>1.3095211036282914</v>
      </c>
      <c r="BD3">
        <v>1.3282389207584298</v>
      </c>
      <c r="BE3">
        <v>1.3250863065966698</v>
      </c>
      <c r="BF3">
        <v>1.345965449136735</v>
      </c>
      <c r="BG3">
        <v>1.3576796421901112</v>
      </c>
      <c r="BH3">
        <v>1.362532895616487</v>
      </c>
      <c r="BI3">
        <v>1.4203088059674647</v>
      </c>
      <c r="BJ3">
        <v>1.47114057254055</v>
      </c>
      <c r="BK3">
        <v>1.4830124149681172</v>
      </c>
      <c r="BL3">
        <v>1.3886663680854934</v>
      </c>
      <c r="BM3">
        <v>1.3611684905253105</v>
      </c>
      <c r="BN3">
        <v>1.3603358157966658</v>
      </c>
      <c r="BO3">
        <v>1.4822202139901512</v>
      </c>
      <c r="BP3">
        <v>1.5259084752331733</v>
      </c>
      <c r="BQ3">
        <v>1.5001783039928598</v>
      </c>
      <c r="BR3">
        <v>1.4992995301037193</v>
      </c>
    </row>
    <row r="4" spans="1:70" x14ac:dyDescent="0.25">
      <c r="A4" t="s">
        <v>106</v>
      </c>
      <c r="C4">
        <v>0.75780514474611915</v>
      </c>
      <c r="D4">
        <v>0.74287336324512421</v>
      </c>
      <c r="E4">
        <v>0.74378229003964924</v>
      </c>
      <c r="F4">
        <v>0.78937553620245893</v>
      </c>
      <c r="G4">
        <v>0.81529587992614816</v>
      </c>
      <c r="H4">
        <v>0.84451926249117881</v>
      </c>
      <c r="I4">
        <v>0.89922074787963235</v>
      </c>
      <c r="J4">
        <v>0.93849121190409035</v>
      </c>
      <c r="K4">
        <v>0.89071579543196411</v>
      </c>
      <c r="L4">
        <v>0.89877738406125163</v>
      </c>
      <c r="M4">
        <v>0.93980180228833166</v>
      </c>
      <c r="N4">
        <v>0.97967367439887976</v>
      </c>
      <c r="O4">
        <v>1.0532835720227525</v>
      </c>
      <c r="P4">
        <v>1.0873526308166601</v>
      </c>
      <c r="Q4">
        <v>1.0921840652990562</v>
      </c>
      <c r="R4">
        <v>1.172043340639372</v>
      </c>
      <c r="S4">
        <v>1.222939990090933</v>
      </c>
      <c r="T4">
        <v>1.2223324180121653</v>
      </c>
      <c r="U4">
        <v>1.1994800288837806</v>
      </c>
      <c r="V4">
        <v>1.1993072966126808</v>
      </c>
      <c r="W4">
        <v>1.1626452520254369</v>
      </c>
      <c r="X4">
        <v>1.1914739849275147</v>
      </c>
      <c r="Y4">
        <v>1.1517673273589555</v>
      </c>
      <c r="Z4">
        <v>1.1557047203379149</v>
      </c>
      <c r="AA4">
        <v>1.0401990951470321</v>
      </c>
      <c r="AB4">
        <v>1.0040548032108769</v>
      </c>
      <c r="AC4">
        <v>0.98186731303924502</v>
      </c>
      <c r="AD4">
        <v>0.98566040578990743</v>
      </c>
      <c r="AE4">
        <v>0.9844770841264926</v>
      </c>
      <c r="AF4">
        <v>1.0136997331670923</v>
      </c>
      <c r="AG4">
        <v>1.0924908636882364</v>
      </c>
      <c r="AH4">
        <v>1.1550683925666083</v>
      </c>
      <c r="AI4">
        <v>1.2056880107023022</v>
      </c>
      <c r="AJ4">
        <v>1.1880590637104538</v>
      </c>
      <c r="AK4">
        <v>1.1247865655328884</v>
      </c>
      <c r="AL4">
        <v>1.0811910313548398</v>
      </c>
      <c r="AM4">
        <v>1.0740133099177374</v>
      </c>
      <c r="AN4">
        <v>1.1302711756332595</v>
      </c>
      <c r="AO4">
        <v>1.1529574762869019</v>
      </c>
      <c r="AP4">
        <v>1.1666994780973656</v>
      </c>
      <c r="AQ4">
        <v>1.169458109857592</v>
      </c>
      <c r="AR4">
        <v>1.1252258661402859</v>
      </c>
      <c r="AS4">
        <v>1.11281729865246</v>
      </c>
      <c r="AT4">
        <v>1.0973715823640167</v>
      </c>
      <c r="AU4">
        <v>1.103189840372012</v>
      </c>
      <c r="AV4">
        <v>1.1036637138982879</v>
      </c>
      <c r="AW4">
        <v>1.1102125117029635</v>
      </c>
      <c r="AX4">
        <v>1.1018010336141002</v>
      </c>
      <c r="AY4">
        <v>1.1368561962171935</v>
      </c>
      <c r="AZ4">
        <v>1.1248653829471666</v>
      </c>
      <c r="BA4">
        <v>1.1519718898948268</v>
      </c>
      <c r="BB4">
        <v>1.1047633736261147</v>
      </c>
      <c r="BC4">
        <v>1.050261398334603</v>
      </c>
      <c r="BD4">
        <v>1.0275153366858771</v>
      </c>
      <c r="BE4">
        <v>1.0370579231450898</v>
      </c>
      <c r="BF4">
        <v>1.039997572734273</v>
      </c>
      <c r="BG4">
        <v>1.0157127833559259</v>
      </c>
      <c r="BH4">
        <v>1.012047453976503</v>
      </c>
      <c r="BI4">
        <v>1.0286428950376973</v>
      </c>
      <c r="BJ4">
        <v>1.0841170439951291</v>
      </c>
      <c r="BK4">
        <v>1.2079788617781302</v>
      </c>
      <c r="BL4">
        <v>1.1980634850131269</v>
      </c>
      <c r="BM4">
        <v>1.1176767117688635</v>
      </c>
      <c r="BN4">
        <v>1.108959528116251</v>
      </c>
      <c r="BO4">
        <v>1.1311588321029493</v>
      </c>
      <c r="BP4">
        <v>1.1609491841141539</v>
      </c>
    </row>
    <row r="5" spans="1:70" x14ac:dyDescent="0.25">
      <c r="A5" t="s">
        <v>107</v>
      </c>
      <c r="C5">
        <v>1.0999272577219235</v>
      </c>
      <c r="D5">
        <v>1.1713601622816985</v>
      </c>
      <c r="E5">
        <v>1.1940006823188121</v>
      </c>
      <c r="F5">
        <v>1.2599787760462471</v>
      </c>
      <c r="G5">
        <v>1.286234556465486</v>
      </c>
      <c r="H5">
        <v>1.2770461248132963</v>
      </c>
      <c r="I5">
        <v>1.2622826151244186</v>
      </c>
      <c r="J5">
        <v>1.2495813693689002</v>
      </c>
      <c r="K5">
        <v>1.3091641398911076</v>
      </c>
      <c r="L5">
        <v>1.2998950298609593</v>
      </c>
      <c r="M5">
        <v>1.323702564337631</v>
      </c>
      <c r="N5">
        <v>1.3535241786106766</v>
      </c>
      <c r="O5">
        <v>1.361839545995815</v>
      </c>
      <c r="P5">
        <v>1.3680504473526935</v>
      </c>
      <c r="Q5">
        <v>1.4145758663464503</v>
      </c>
      <c r="R5">
        <v>1.6091387351896846</v>
      </c>
      <c r="S5">
        <v>1.6656443034383726</v>
      </c>
      <c r="T5">
        <v>1.6711456270717735</v>
      </c>
      <c r="U5">
        <v>1.6923222584566628</v>
      </c>
      <c r="V5">
        <v>1.6964643495011562</v>
      </c>
      <c r="W5">
        <v>1.7290326820966551</v>
      </c>
      <c r="X5">
        <v>1.7546710829860421</v>
      </c>
      <c r="Y5">
        <v>1.7665980121864906</v>
      </c>
      <c r="Z5">
        <v>1.7124448947685023</v>
      </c>
      <c r="AA5">
        <v>1.6562774937633571</v>
      </c>
      <c r="AB5">
        <v>1.6111372369467432</v>
      </c>
      <c r="AC5">
        <v>1.4965238300828076</v>
      </c>
      <c r="AD5">
        <v>1.4826962593482771</v>
      </c>
      <c r="AE5">
        <v>1.4151249771111121</v>
      </c>
      <c r="AF5">
        <v>1.368895774575035</v>
      </c>
      <c r="AG5">
        <v>1.4014527664823833</v>
      </c>
      <c r="AH5">
        <v>1.4208609324144832</v>
      </c>
      <c r="AI5">
        <v>1.417491541857643</v>
      </c>
      <c r="AJ5">
        <v>1.4415158327888178</v>
      </c>
      <c r="AK5">
        <v>1.4296236397297308</v>
      </c>
      <c r="AL5">
        <v>1.447407872006456</v>
      </c>
      <c r="AM5">
        <v>1.4708322476009836</v>
      </c>
      <c r="AN5">
        <v>1.4473797773695976</v>
      </c>
      <c r="AO5">
        <v>1.4197024474837734</v>
      </c>
      <c r="AP5">
        <v>1.4507120432768512</v>
      </c>
      <c r="AQ5">
        <v>1.4291321372203316</v>
      </c>
      <c r="AR5">
        <v>1.4289113219381437</v>
      </c>
      <c r="AS5">
        <v>1.4579226363623823</v>
      </c>
      <c r="AT5">
        <v>1.4622636553384356</v>
      </c>
      <c r="AU5">
        <v>1.4386890514669863</v>
      </c>
      <c r="AV5">
        <v>1.4417262874514347</v>
      </c>
      <c r="AW5">
        <v>1.4194603806889667</v>
      </c>
      <c r="AX5">
        <v>1.3768219834761894</v>
      </c>
      <c r="AY5">
        <v>1.3792813119734533</v>
      </c>
      <c r="AZ5">
        <v>1.4829567945730218</v>
      </c>
      <c r="BA5">
        <v>1.4536819482708043</v>
      </c>
      <c r="BB5">
        <v>1.4662083913099595</v>
      </c>
      <c r="BC5">
        <v>1.5124711752710218</v>
      </c>
      <c r="BD5">
        <v>1.5075269882345352</v>
      </c>
      <c r="BE5">
        <v>1.5069014829984335</v>
      </c>
      <c r="BF5">
        <v>1.4860935818851895</v>
      </c>
      <c r="BG5">
        <v>1.5169887843058412</v>
      </c>
      <c r="BH5">
        <v>1.5437630610656263</v>
      </c>
      <c r="BI5">
        <v>1.5532122057198474</v>
      </c>
      <c r="BJ5">
        <v>1.5079233718817617</v>
      </c>
      <c r="BK5">
        <v>1.4822736047319178</v>
      </c>
      <c r="BL5">
        <v>1.4509954382261057</v>
      </c>
      <c r="BM5">
        <v>1.517456043103135</v>
      </c>
      <c r="BN5">
        <v>1.4455752317873001</v>
      </c>
      <c r="BO5">
        <v>1.4634764742697171</v>
      </c>
      <c r="BP5">
        <v>1.4763902763057726</v>
      </c>
      <c r="BQ5">
        <v>1.4686687972298158</v>
      </c>
      <c r="BR5">
        <v>1.4442415658425118</v>
      </c>
    </row>
    <row r="8" spans="1:70" x14ac:dyDescent="0.25">
      <c r="A8" t="s">
        <v>110</v>
      </c>
      <c r="C8">
        <v>1.6547369042129856</v>
      </c>
      <c r="D8">
        <v>1.7277678903931544</v>
      </c>
      <c r="E8">
        <v>1.7451915354455996</v>
      </c>
      <c r="F8">
        <v>1.785372320040564</v>
      </c>
      <c r="G8">
        <v>1.7667899101775462</v>
      </c>
      <c r="H8">
        <v>1.767655635961815</v>
      </c>
      <c r="I8">
        <v>1.8121809825895154</v>
      </c>
      <c r="J8">
        <v>1.7697486514950864</v>
      </c>
      <c r="K8">
        <v>1.6727305146057392</v>
      </c>
      <c r="L8">
        <v>1.5987346267319362</v>
      </c>
      <c r="M8">
        <v>1.5708590169604586</v>
      </c>
      <c r="N8">
        <v>1.4821983031329127</v>
      </c>
      <c r="O8">
        <v>1.4375410051673163</v>
      </c>
      <c r="P8">
        <v>1.4056336781673326</v>
      </c>
      <c r="Q8">
        <v>1.5978776896700508</v>
      </c>
      <c r="R8">
        <v>1.8156048509618554</v>
      </c>
      <c r="S8">
        <v>1.6740299604358091</v>
      </c>
      <c r="T8">
        <v>1.4571286528025884</v>
      </c>
      <c r="U8">
        <v>1.395349037842917</v>
      </c>
      <c r="V8">
        <v>1.3778162899225175</v>
      </c>
      <c r="W8">
        <v>1.4308887322514947</v>
      </c>
      <c r="X8">
        <v>1.3621555735423048</v>
      </c>
      <c r="Y8">
        <v>1.2501579884550054</v>
      </c>
      <c r="Z8">
        <v>1.1611670634377778</v>
      </c>
      <c r="AA8">
        <v>1.1433216910461994</v>
      </c>
      <c r="AB8">
        <v>1.0978898381615068</v>
      </c>
      <c r="AC8">
        <v>1.1111098246517941</v>
      </c>
      <c r="AD8">
        <v>1.0451303754063264</v>
      </c>
      <c r="AE8">
        <v>1.033911197898153</v>
      </c>
      <c r="AF8">
        <v>1.045677106512934</v>
      </c>
      <c r="AG8">
        <v>1.0696722993867909</v>
      </c>
      <c r="AH8">
        <v>1.1087063802718715</v>
      </c>
      <c r="AI8">
        <v>1.107375713644813</v>
      </c>
      <c r="AJ8">
        <v>1.0520733576318726</v>
      </c>
      <c r="AK8">
        <v>1.0211964860855303</v>
      </c>
      <c r="AL8">
        <v>1.0192481690164861</v>
      </c>
      <c r="AM8">
        <v>0.97622976302256637</v>
      </c>
      <c r="AN8">
        <v>1.0500246314297044</v>
      </c>
      <c r="AO8">
        <v>1.0645218165958317</v>
      </c>
      <c r="AP8">
        <v>1.1568306316899504</v>
      </c>
      <c r="AQ8">
        <v>1.2046761003087991</v>
      </c>
      <c r="AR8">
        <v>1.2589924863767024</v>
      </c>
      <c r="AS8">
        <v>1.2195842519685038</v>
      </c>
      <c r="AT8">
        <v>1.2071576198853013</v>
      </c>
      <c r="AU8">
        <v>1.255139683130406</v>
      </c>
      <c r="AV8">
        <v>1.2459366334212125</v>
      </c>
      <c r="AW8">
        <v>1.2590698305270984</v>
      </c>
      <c r="AX8">
        <v>1.3138831109405198</v>
      </c>
      <c r="AY8">
        <v>1.2630662020905923</v>
      </c>
      <c r="AZ8">
        <v>1.293596160674402</v>
      </c>
      <c r="BA8">
        <v>1.3016811044502659</v>
      </c>
      <c r="BB8">
        <v>1.2852285947133002</v>
      </c>
      <c r="BC8">
        <v>1.2498897407682952</v>
      </c>
      <c r="BD8">
        <v>1.2529978838466966</v>
      </c>
      <c r="BE8">
        <v>1.1950356736814465</v>
      </c>
      <c r="BF8">
        <v>1.2060705329684207</v>
      </c>
      <c r="BG8">
        <v>1.2062768314204537</v>
      </c>
      <c r="BH8">
        <v>1.1874321151611449</v>
      </c>
      <c r="BI8">
        <v>1.1982176355911942</v>
      </c>
      <c r="BJ8">
        <v>1.2173043324980868</v>
      </c>
      <c r="BK8">
        <v>1.2197481408164357</v>
      </c>
      <c r="BL8">
        <v>1.2089597811606601</v>
      </c>
      <c r="BM8">
        <v>1.183971433862459</v>
      </c>
      <c r="BN8">
        <v>1.1650575091292676</v>
      </c>
      <c r="BO8">
        <v>1.2098517230450312</v>
      </c>
      <c r="BP8">
        <v>1.1879062948316459</v>
      </c>
      <c r="BQ8">
        <v>1.1764958494808333</v>
      </c>
      <c r="BR8">
        <v>1.1658518280755201</v>
      </c>
    </row>
    <row r="9" spans="1:70" x14ac:dyDescent="0.25">
      <c r="A9" t="s">
        <v>111</v>
      </c>
      <c r="C9">
        <v>1.5158988388290731</v>
      </c>
      <c r="D9">
        <v>1.4959610410254185</v>
      </c>
      <c r="E9">
        <v>1.4864682305366186</v>
      </c>
      <c r="F9">
        <v>1.4769484268460222</v>
      </c>
      <c r="G9">
        <v>1.4807672618156902</v>
      </c>
      <c r="H9">
        <v>1.456031030581644</v>
      </c>
      <c r="I9">
        <v>1.4981807388434769</v>
      </c>
      <c r="J9">
        <v>1.5504933797640275</v>
      </c>
      <c r="K9">
        <v>1.5864455112301448</v>
      </c>
      <c r="L9">
        <v>1.6590428446119914</v>
      </c>
      <c r="M9">
        <v>1.7410944478739241</v>
      </c>
      <c r="N9">
        <v>1.6854327295953284</v>
      </c>
      <c r="O9">
        <v>1.6646992276682773</v>
      </c>
      <c r="P9">
        <v>1.6433073365834328</v>
      </c>
      <c r="Q9">
        <v>1.6798502068266024</v>
      </c>
      <c r="R9">
        <v>1.5961114630792872</v>
      </c>
      <c r="S9">
        <v>1.5810178447822147</v>
      </c>
      <c r="T9">
        <v>1.5672019776080781</v>
      </c>
      <c r="U9">
        <v>1.5502566958110493</v>
      </c>
      <c r="V9">
        <v>1.5826104842312303</v>
      </c>
      <c r="W9">
        <v>1.6220806008620594</v>
      </c>
      <c r="X9">
        <v>1.5554837304586326</v>
      </c>
      <c r="Y9">
        <v>1.5568246016402298</v>
      </c>
      <c r="Z9">
        <v>1.5218052412424796</v>
      </c>
      <c r="AA9">
        <v>1.4662481135002916</v>
      </c>
      <c r="AB9">
        <v>1.4823974772024964</v>
      </c>
      <c r="AC9">
        <v>1.534786079172999</v>
      </c>
      <c r="AD9">
        <v>1.5383387194973868</v>
      </c>
      <c r="AE9">
        <v>1.5201869061556441</v>
      </c>
      <c r="AF9">
        <v>1.5236464837221981</v>
      </c>
      <c r="AG9">
        <v>1.5714632932053916</v>
      </c>
      <c r="AH9">
        <v>1.5822173980973622</v>
      </c>
      <c r="AI9">
        <v>1.6099535986380864</v>
      </c>
      <c r="AJ9">
        <v>1.5813298764855712</v>
      </c>
      <c r="AK9">
        <v>1.5276629867507789</v>
      </c>
      <c r="AL9">
        <v>1.4889070142194871</v>
      </c>
      <c r="AM9">
        <v>1.4497640275086998</v>
      </c>
      <c r="AN9">
        <v>1.438591961048423</v>
      </c>
      <c r="AO9">
        <v>1.4753186393482174</v>
      </c>
      <c r="AP9">
        <v>1.4935577434350271</v>
      </c>
      <c r="AQ9">
        <v>1.528875645047526</v>
      </c>
      <c r="AR9">
        <v>1.5179085982660772</v>
      </c>
      <c r="AS9">
        <v>1.4807656615996325</v>
      </c>
      <c r="AT9">
        <v>1.4586436895503201</v>
      </c>
      <c r="AU9">
        <v>1.4335092564682375</v>
      </c>
      <c r="AV9">
        <v>1.3778068958079575</v>
      </c>
      <c r="AW9">
        <v>1.3404643993649876</v>
      </c>
      <c r="AX9">
        <v>1.4112556009773323</v>
      </c>
      <c r="AY9">
        <v>1.463624960433028</v>
      </c>
      <c r="AZ9">
        <v>1.3993209127664581</v>
      </c>
      <c r="BA9">
        <v>1.3135594370995805</v>
      </c>
      <c r="BB9">
        <v>1.2974513645593071</v>
      </c>
      <c r="BC9">
        <v>1.2696424811841942</v>
      </c>
      <c r="BD9">
        <v>1.274165397587862</v>
      </c>
      <c r="BE9">
        <v>1.2667451548954616</v>
      </c>
      <c r="BF9">
        <v>1.3011635720004062</v>
      </c>
      <c r="BG9">
        <v>1.3254143125301394</v>
      </c>
      <c r="BH9">
        <v>1.3369392546563956</v>
      </c>
      <c r="BI9">
        <v>1.3323859695073166</v>
      </c>
      <c r="BJ9">
        <v>1.338013189478124</v>
      </c>
      <c r="BK9">
        <v>1.3149205648550215</v>
      </c>
      <c r="BL9">
        <v>1.251418797530327</v>
      </c>
      <c r="BM9">
        <v>1.2366177217478196</v>
      </c>
      <c r="BN9">
        <v>1.2374089720203245</v>
      </c>
      <c r="BO9">
        <v>1.2445367228830413</v>
      </c>
      <c r="BP9">
        <v>1.2632589622289223</v>
      </c>
      <c r="BQ9">
        <v>1.2489026610541583</v>
      </c>
      <c r="BR9">
        <v>1.2285494939247386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8BEB7-9C53-4B10-8C26-2B7ADEC8F548}">
  <dimension ref="A1:BP9"/>
  <sheetViews>
    <sheetView workbookViewId="0">
      <selection sqref="A1:XFD9"/>
    </sheetView>
  </sheetViews>
  <sheetFormatPr defaultRowHeight="15" x14ac:dyDescent="0.25"/>
  <cols>
    <col min="1" max="1" width="14.5703125" customWidth="1"/>
  </cols>
  <sheetData>
    <row r="1" spans="1:68" x14ac:dyDescent="0.25">
      <c r="C1">
        <v>1960</v>
      </c>
      <c r="D1">
        <v>1961</v>
      </c>
      <c r="E1">
        <v>1962</v>
      </c>
      <c r="F1">
        <v>1963</v>
      </c>
      <c r="G1">
        <v>1964</v>
      </c>
      <c r="H1">
        <v>1965</v>
      </c>
      <c r="I1">
        <v>1966</v>
      </c>
      <c r="J1">
        <v>1967</v>
      </c>
      <c r="K1">
        <v>1968</v>
      </c>
      <c r="L1">
        <v>1969</v>
      </c>
      <c r="M1">
        <v>1970</v>
      </c>
      <c r="N1">
        <v>1971</v>
      </c>
      <c r="O1">
        <v>1972</v>
      </c>
      <c r="P1">
        <v>1973</v>
      </c>
      <c r="Q1">
        <v>1974</v>
      </c>
      <c r="R1">
        <v>1975</v>
      </c>
      <c r="S1">
        <v>1976</v>
      </c>
      <c r="T1">
        <v>1977</v>
      </c>
      <c r="U1">
        <v>1978</v>
      </c>
      <c r="V1">
        <v>1979</v>
      </c>
      <c r="W1">
        <v>1980</v>
      </c>
      <c r="X1">
        <v>1981</v>
      </c>
      <c r="Y1">
        <v>1982</v>
      </c>
      <c r="Z1">
        <v>1983</v>
      </c>
      <c r="AA1">
        <v>1984</v>
      </c>
      <c r="AB1">
        <v>1985</v>
      </c>
      <c r="AC1">
        <v>1986</v>
      </c>
      <c r="AD1">
        <v>1987</v>
      </c>
      <c r="AE1">
        <v>1988</v>
      </c>
      <c r="AF1">
        <v>1989</v>
      </c>
      <c r="AG1">
        <v>1990</v>
      </c>
      <c r="AH1">
        <v>1991</v>
      </c>
      <c r="AI1">
        <v>1992</v>
      </c>
      <c r="AJ1">
        <v>1993</v>
      </c>
      <c r="AK1">
        <v>1994</v>
      </c>
      <c r="AL1">
        <v>1995</v>
      </c>
      <c r="AM1">
        <v>1996</v>
      </c>
      <c r="AN1">
        <v>1997</v>
      </c>
      <c r="AO1">
        <v>1998</v>
      </c>
      <c r="AP1">
        <v>1999</v>
      </c>
      <c r="AQ1">
        <v>2000</v>
      </c>
      <c r="AR1">
        <v>2001</v>
      </c>
      <c r="AS1">
        <v>2002</v>
      </c>
      <c r="AT1">
        <v>2003</v>
      </c>
      <c r="AU1">
        <v>2004</v>
      </c>
      <c r="AV1">
        <v>2005</v>
      </c>
      <c r="AW1">
        <v>2006</v>
      </c>
      <c r="AX1">
        <v>2007</v>
      </c>
      <c r="AY1">
        <v>2008</v>
      </c>
      <c r="AZ1">
        <v>2009</v>
      </c>
      <c r="BA1">
        <v>2010</v>
      </c>
      <c r="BB1">
        <v>2011</v>
      </c>
      <c r="BC1">
        <v>2012</v>
      </c>
      <c r="BD1">
        <v>2013</v>
      </c>
      <c r="BE1">
        <v>2014</v>
      </c>
      <c r="BF1">
        <v>2015</v>
      </c>
      <c r="BG1">
        <v>2016</v>
      </c>
      <c r="BH1">
        <v>2017</v>
      </c>
      <c r="BI1">
        <v>2018</v>
      </c>
      <c r="BJ1">
        <v>2019</v>
      </c>
      <c r="BK1">
        <v>2020</v>
      </c>
      <c r="BL1">
        <v>2021</v>
      </c>
      <c r="BM1">
        <v>2022</v>
      </c>
      <c r="BN1">
        <v>2023</v>
      </c>
      <c r="BO1">
        <v>2024</v>
      </c>
      <c r="BP1">
        <v>2025</v>
      </c>
    </row>
    <row r="2" spans="1:68" x14ac:dyDescent="0.25">
      <c r="A2" t="s">
        <v>104</v>
      </c>
      <c r="C2">
        <v>0.15274644152575423</v>
      </c>
      <c r="D2">
        <v>0.15118520533354368</v>
      </c>
      <c r="E2">
        <v>0.12923277230270164</v>
      </c>
      <c r="F2">
        <v>8.2479904721449046E-2</v>
      </c>
      <c r="G2">
        <v>6.828840868251114E-2</v>
      </c>
      <c r="H2">
        <v>8.2586080495652595E-2</v>
      </c>
      <c r="I2">
        <v>9.5054388668739845E-2</v>
      </c>
      <c r="J2">
        <v>8.7025737596978681E-2</v>
      </c>
      <c r="K2">
        <v>8.9324553154282768E-2</v>
      </c>
      <c r="L2">
        <v>9.4316926534212059E-2</v>
      </c>
      <c r="M2">
        <v>6.0310779961976806E-2</v>
      </c>
      <c r="N2">
        <v>1.4157515778638521E-2</v>
      </c>
      <c r="O2">
        <v>3.6219410551970132E-3</v>
      </c>
      <c r="P2">
        <v>1.2052012179325404E-2</v>
      </c>
      <c r="Q2">
        <v>2.8691553487944336E-2</v>
      </c>
      <c r="R2">
        <v>-1.8781960578883155E-15</v>
      </c>
      <c r="S2">
        <v>1.6510862648487227E-2</v>
      </c>
      <c r="T2">
        <v>7.2038866456890886E-3</v>
      </c>
      <c r="U2">
        <v>2.5629394728373233E-2</v>
      </c>
      <c r="V2">
        <v>4.1066315070275583E-2</v>
      </c>
      <c r="W2">
        <v>5.1298789455861381E-2</v>
      </c>
      <c r="X2">
        <v>4.094194983912227E-2</v>
      </c>
      <c r="Y2">
        <v>4.914659868008156E-2</v>
      </c>
      <c r="Z2">
        <v>5.5014170894373667E-2</v>
      </c>
      <c r="AA2">
        <v>7.687899032106113E-2</v>
      </c>
      <c r="AB2">
        <v>8.1035111195075019E-2</v>
      </c>
      <c r="AC2">
        <v>9.8745046114146973E-2</v>
      </c>
      <c r="AD2">
        <v>9.9768447011119338E-2</v>
      </c>
      <c r="AE2">
        <v>0.10214499953277906</v>
      </c>
      <c r="AF2">
        <v>0.1037255381230474</v>
      </c>
      <c r="AG2">
        <v>8.7614863117556049E-2</v>
      </c>
      <c r="AH2">
        <v>8.0761539598738635E-2</v>
      </c>
      <c r="AI2">
        <v>8.2122577365188645E-2</v>
      </c>
      <c r="AJ2">
        <v>8.5557303442330729E-2</v>
      </c>
      <c r="AK2">
        <v>0.11043332794280029</v>
      </c>
      <c r="AL2">
        <v>0.1340485314631592</v>
      </c>
      <c r="AM2">
        <v>0.12914200739840978</v>
      </c>
      <c r="AN2">
        <v>0.12222699472992257</v>
      </c>
      <c r="AO2">
        <v>0.13022816683691155</v>
      </c>
      <c r="AP2">
        <v>0.12958865368266867</v>
      </c>
      <c r="AQ2">
        <v>0.14157371086659298</v>
      </c>
      <c r="AR2">
        <v>0.14372902306819907</v>
      </c>
      <c r="AS2">
        <v>0.13686815297685262</v>
      </c>
      <c r="AT2">
        <v>0.13338313448449549</v>
      </c>
      <c r="AU2">
        <v>0.13487514102585368</v>
      </c>
      <c r="AV2">
        <v>0.12338700054465826</v>
      </c>
      <c r="AW2">
        <v>0.11659807492614629</v>
      </c>
      <c r="AX2">
        <v>0.1174986744122922</v>
      </c>
      <c r="AY2">
        <v>0.10909016380313637</v>
      </c>
      <c r="AZ2">
        <v>9.066446480456461E-2</v>
      </c>
      <c r="BA2">
        <v>9.2775516849938011E-2</v>
      </c>
      <c r="BB2">
        <v>9.957195349032498E-2</v>
      </c>
      <c r="BC2">
        <v>9.0755122163106813E-2</v>
      </c>
      <c r="BD2">
        <v>9.5565915909867155E-2</v>
      </c>
      <c r="BE2">
        <v>9.7806290379133493E-2</v>
      </c>
      <c r="BF2">
        <v>9.4704396261134013E-2</v>
      </c>
      <c r="BG2">
        <v>0.10248527416467967</v>
      </c>
      <c r="BH2">
        <v>9.7894408929326493E-2</v>
      </c>
      <c r="BI2">
        <v>9.0694509893723435E-2</v>
      </c>
      <c r="BJ2">
        <v>8.4374169754242639E-2</v>
      </c>
      <c r="BK2">
        <v>7.9224317073138859E-2</v>
      </c>
      <c r="BL2">
        <v>8.6330746657546448E-2</v>
      </c>
      <c r="BM2">
        <v>0.1057801659025502</v>
      </c>
      <c r="BN2">
        <v>0.1189106620991274</v>
      </c>
      <c r="BO2">
        <v>9.6868825888251561E-2</v>
      </c>
      <c r="BP2">
        <v>8.4178911520917277E-2</v>
      </c>
    </row>
    <row r="3" spans="1:68" x14ac:dyDescent="0.25">
      <c r="A3" t="s">
        <v>105</v>
      </c>
      <c r="AH3">
        <v>3.8420942244361184E-2</v>
      </c>
      <c r="AI3">
        <v>1.9576429958677987E-2</v>
      </c>
      <c r="AJ3">
        <v>1.8143352162010778E-2</v>
      </c>
      <c r="AK3">
        <v>4.0452521996600328E-2</v>
      </c>
      <c r="AL3">
        <v>3.8584746574370297E-2</v>
      </c>
      <c r="AM3">
        <v>4.7788312943146616E-2</v>
      </c>
      <c r="AN3">
        <v>6.559940371355992E-2</v>
      </c>
      <c r="AO3">
        <v>7.2815115722883364E-2</v>
      </c>
      <c r="AP3">
        <v>6.13227560400946E-2</v>
      </c>
      <c r="AQ3">
        <v>4.1353027295938365E-2</v>
      </c>
      <c r="AR3">
        <v>6.2521856709826976E-2</v>
      </c>
      <c r="AS3">
        <v>6.9403783704961058E-2</v>
      </c>
      <c r="AT3">
        <v>6.9639053603448631E-2</v>
      </c>
      <c r="AU3">
        <v>9.5275014415170403E-2</v>
      </c>
      <c r="AV3">
        <v>0.11326761539266089</v>
      </c>
      <c r="AW3">
        <v>0.13892505721717316</v>
      </c>
      <c r="AX3">
        <v>0.1508899866734876</v>
      </c>
      <c r="AY3">
        <v>0.13083889495625936</v>
      </c>
      <c r="AZ3">
        <v>8.1258054253006445E-2</v>
      </c>
      <c r="BA3">
        <v>0.10562584407706672</v>
      </c>
      <c r="BB3">
        <v>0.1094267736943916</v>
      </c>
      <c r="BC3">
        <v>8.566714658372708E-2</v>
      </c>
      <c r="BD3">
        <v>7.8256815879479982E-2</v>
      </c>
      <c r="BE3">
        <v>7.9504926882975044E-2</v>
      </c>
      <c r="BF3">
        <v>7.1238933580055466E-2</v>
      </c>
      <c r="BG3">
        <v>6.6601317780340147E-2</v>
      </c>
      <c r="BH3">
        <v>6.4679928516254537E-2</v>
      </c>
      <c r="BI3">
        <v>4.1806609503520213E-2</v>
      </c>
      <c r="BJ3">
        <v>2.1682457313725232E-2</v>
      </c>
      <c r="BK3">
        <v>1.6982428573977915E-2</v>
      </c>
      <c r="BL3">
        <v>5.4333760899633383E-2</v>
      </c>
      <c r="BM3">
        <v>6.5220092621389253E-2</v>
      </c>
      <c r="BN3">
        <v>6.5549746184378227E-2</v>
      </c>
      <c r="BO3">
        <v>1.729605869388668E-2</v>
      </c>
      <c r="BP3">
        <v>-1.3186024381061595E-15</v>
      </c>
    </row>
    <row r="4" spans="1:68" x14ac:dyDescent="0.25">
      <c r="A4" t="s">
        <v>106</v>
      </c>
      <c r="C4">
        <v>0.20924309581824757</v>
      </c>
      <c r="D4">
        <v>0.21596022788998837</v>
      </c>
      <c r="E4">
        <v>0.21555134290048045</v>
      </c>
      <c r="F4">
        <v>0.19504100687429529</v>
      </c>
      <c r="G4">
        <v>0.18338061845210088</v>
      </c>
      <c r="H4">
        <v>0.17023434248635372</v>
      </c>
      <c r="I4">
        <v>0.14562662224545961</v>
      </c>
      <c r="J4">
        <v>0.12796061947457435</v>
      </c>
      <c r="K4">
        <v>0.14945261506828894</v>
      </c>
      <c r="L4">
        <v>0.14582607154249735</v>
      </c>
      <c r="M4">
        <v>0.1273710442318402</v>
      </c>
      <c r="N4">
        <v>0.1094344952074479</v>
      </c>
      <c r="O4">
        <v>7.6320736872990264E-2</v>
      </c>
      <c r="P4">
        <v>6.0994610686149725E-2</v>
      </c>
      <c r="Q4">
        <v>5.8821167181631877E-2</v>
      </c>
      <c r="R4">
        <v>2.2896096915992762E-2</v>
      </c>
      <c r="S4">
        <v>-1.3984293245915646E-15</v>
      </c>
      <c r="T4">
        <v>2.7331915457589733E-4</v>
      </c>
      <c r="U4">
        <v>1.0553573785943583E-2</v>
      </c>
      <c r="V4">
        <v>1.0631278209756101E-2</v>
      </c>
      <c r="W4">
        <v>2.7123871240008889E-2</v>
      </c>
      <c r="X4">
        <v>1.4155130279575438E-2</v>
      </c>
      <c r="Y4">
        <v>3.2017356765921101E-2</v>
      </c>
      <c r="Z4">
        <v>3.0246102032769989E-2</v>
      </c>
      <c r="AA4">
        <v>8.2206850278681035E-2</v>
      </c>
      <c r="AB4">
        <v>9.8466529845953887E-2</v>
      </c>
      <c r="AC4">
        <v>0.10844767655730722</v>
      </c>
      <c r="AD4">
        <v>0.10674133595991338</v>
      </c>
      <c r="AE4">
        <v>0.10727365877055589</v>
      </c>
      <c r="AF4">
        <v>9.4127712784220774E-2</v>
      </c>
      <c r="AG4">
        <v>5.8683152484632482E-2</v>
      </c>
      <c r="AH4">
        <v>3.0532357070757132E-2</v>
      </c>
      <c r="AI4">
        <v>7.7608839939588125E-3</v>
      </c>
      <c r="AJ4">
        <v>1.5691348635573969E-2</v>
      </c>
      <c r="AK4">
        <v>4.4154779254309315E-2</v>
      </c>
      <c r="AL4">
        <v>6.3766435157024542E-2</v>
      </c>
      <c r="AM4">
        <v>6.6995366873174422E-2</v>
      </c>
      <c r="AN4">
        <v>4.1687501628813538E-2</v>
      </c>
      <c r="AO4">
        <v>3.1481962678248154E-2</v>
      </c>
      <c r="AP4">
        <v>2.530005859099406E-2</v>
      </c>
      <c r="AQ4">
        <v>2.4059075131016107E-2</v>
      </c>
      <c r="AR4">
        <v>4.3957157811825152E-2</v>
      </c>
      <c r="AS4">
        <v>4.953921020331515E-2</v>
      </c>
      <c r="AT4">
        <v>5.6487538254137416E-2</v>
      </c>
      <c r="AU4">
        <v>5.3870167549606024E-2</v>
      </c>
      <c r="AV4">
        <v>5.3656993317108395E-2</v>
      </c>
      <c r="AW4">
        <v>5.0710985852279004E-2</v>
      </c>
      <c r="AX4">
        <v>5.4494928795569733E-2</v>
      </c>
      <c r="AY4">
        <v>3.8725199176526198E-2</v>
      </c>
      <c r="AZ4">
        <v>4.4119322870138068E-2</v>
      </c>
      <c r="BA4">
        <v>3.1925333347932683E-2</v>
      </c>
      <c r="BB4">
        <v>5.316230622131244E-2</v>
      </c>
      <c r="BC4">
        <v>7.7680275907611646E-2</v>
      </c>
      <c r="BD4">
        <v>8.791269862262853E-2</v>
      </c>
      <c r="BE4">
        <v>8.3619921263927838E-2</v>
      </c>
      <c r="BF4">
        <v>8.2297506083002112E-2</v>
      </c>
      <c r="BG4">
        <v>9.3222132697575594E-2</v>
      </c>
      <c r="BH4">
        <v>9.4870998342065152E-2</v>
      </c>
      <c r="BI4">
        <v>8.7405461199735218E-2</v>
      </c>
      <c r="BJ4">
        <v>6.2450154621637909E-2</v>
      </c>
      <c r="BK4">
        <v>6.7303338729300258E-3</v>
      </c>
      <c r="BL4">
        <v>1.1190812702409235E-2</v>
      </c>
      <c r="BM4">
        <v>4.7353180378819207E-2</v>
      </c>
      <c r="BN4">
        <v>5.1274646406454058E-2</v>
      </c>
      <c r="BO4">
        <v>4.12881851948807E-2</v>
      </c>
      <c r="BP4">
        <v>2.7886855359617796E-2</v>
      </c>
    </row>
    <row r="5" spans="1:68" x14ac:dyDescent="0.25">
      <c r="A5" t="s">
        <v>107</v>
      </c>
      <c r="C5">
        <v>0.24097131261136309</v>
      </c>
      <c r="D5">
        <v>0.21515154976720477</v>
      </c>
      <c r="E5">
        <v>0.20696802619876978</v>
      </c>
      <c r="F5">
        <v>0.18311993065441876</v>
      </c>
      <c r="G5">
        <v>0.17362965403902839</v>
      </c>
      <c r="H5">
        <v>0.1769508563285247</v>
      </c>
      <c r="I5">
        <v>0.18228719707042013</v>
      </c>
      <c r="J5">
        <v>0.186878122712516</v>
      </c>
      <c r="K5">
        <v>0.16534164713501853</v>
      </c>
      <c r="L5">
        <v>0.1686920110076589</v>
      </c>
      <c r="M5">
        <v>0.16008666452370904</v>
      </c>
      <c r="N5">
        <v>0.1493075003149279</v>
      </c>
      <c r="O5">
        <v>0.14630187125407038</v>
      </c>
      <c r="P5">
        <v>0.14405691144078331</v>
      </c>
      <c r="Q5">
        <v>0.12724007762943143</v>
      </c>
      <c r="R5">
        <v>5.6914404009262808E-2</v>
      </c>
      <c r="S5">
        <v>3.6490197818197637E-2</v>
      </c>
      <c r="T5">
        <v>3.4501718245390757E-2</v>
      </c>
      <c r="U5">
        <v>2.684732418755903E-2</v>
      </c>
      <c r="V5">
        <v>2.5350145693882675E-2</v>
      </c>
      <c r="W5">
        <v>1.3578167093435574E-2</v>
      </c>
      <c r="X5">
        <v>4.3110452432595153E-3</v>
      </c>
      <c r="Y5">
        <v>-2.4077723320875114E-16</v>
      </c>
      <c r="Z5">
        <v>1.9573901658083506E-2</v>
      </c>
      <c r="AA5">
        <v>3.9875875691801219E-2</v>
      </c>
      <c r="AB5">
        <v>5.6192036051122385E-2</v>
      </c>
      <c r="AC5">
        <v>9.7619596672173556E-2</v>
      </c>
      <c r="AD5">
        <v>0.10261763783088979</v>
      </c>
      <c r="AE5">
        <v>0.12704159893384823</v>
      </c>
      <c r="AF5">
        <v>0.14375136389877763</v>
      </c>
      <c r="AG5">
        <v>0.13198348444396013</v>
      </c>
      <c r="AH5">
        <v>0.12496831062882344</v>
      </c>
      <c r="AI5">
        <v>0.12618619285891194</v>
      </c>
      <c r="AJ5">
        <v>0.11750249872432826</v>
      </c>
      <c r="AK5">
        <v>0.12180098842420639</v>
      </c>
      <c r="AL5">
        <v>0.11537279314668936</v>
      </c>
      <c r="AM5">
        <v>0.10690594126168605</v>
      </c>
      <c r="AN5">
        <v>0.11538294808670403</v>
      </c>
      <c r="AO5">
        <v>0.12538705051282784</v>
      </c>
      <c r="AP5">
        <v>0.11417848473764665</v>
      </c>
      <c r="AQ5">
        <v>0.12197864434213672</v>
      </c>
      <c r="AR5">
        <v>0.12205845907532717</v>
      </c>
      <c r="AS5">
        <v>0.11157218159791714</v>
      </c>
      <c r="AT5">
        <v>0.11000309965795632</v>
      </c>
      <c r="AU5">
        <v>0.11852425226762578</v>
      </c>
      <c r="AV5">
        <v>0.11742642888632146</v>
      </c>
      <c r="AW5">
        <v>0.12547454670625399</v>
      </c>
      <c r="AX5">
        <v>0.14088639802146527</v>
      </c>
      <c r="AY5">
        <v>0.13999746204795888</v>
      </c>
      <c r="AZ5">
        <v>0.10252346613568973</v>
      </c>
      <c r="BA5">
        <v>0.11310499846285317</v>
      </c>
      <c r="BB5">
        <v>0.10857725609335175</v>
      </c>
      <c r="BC5">
        <v>9.1855352962762843E-2</v>
      </c>
      <c r="BD5">
        <v>9.3642452864775391E-2</v>
      </c>
      <c r="BE5">
        <v>9.3868544705131826E-2</v>
      </c>
      <c r="BF5">
        <v>0.10138965945385502</v>
      </c>
      <c r="BG5">
        <v>9.022244170680159E-2</v>
      </c>
      <c r="BH5">
        <v>8.0544752124922292E-2</v>
      </c>
      <c r="BI5">
        <v>7.7129313881780764E-2</v>
      </c>
      <c r="BJ5">
        <v>9.3499178111637965E-2</v>
      </c>
      <c r="BK5">
        <v>0.10277040835067529</v>
      </c>
      <c r="BL5">
        <v>0.11407605028637974</v>
      </c>
      <c r="BM5">
        <v>9.0053548793832094E-2</v>
      </c>
      <c r="BN5">
        <v>0.11603520966368366</v>
      </c>
      <c r="BO5">
        <v>0.10956472049121828</v>
      </c>
      <c r="BP5">
        <v>0.10489696537133025</v>
      </c>
    </row>
    <row r="6" spans="1:68" x14ac:dyDescent="0.25">
      <c r="A6" t="s">
        <v>108</v>
      </c>
      <c r="C6">
        <v>0.30032597023193053</v>
      </c>
      <c r="D6">
        <v>0.31200283024818704</v>
      </c>
      <c r="E6">
        <v>0.285240394065717</v>
      </c>
      <c r="F6">
        <v>0.28089980905350082</v>
      </c>
      <c r="G6">
        <v>0.28171410424974225</v>
      </c>
      <c r="H6">
        <v>0.25837315658980214</v>
      </c>
      <c r="I6">
        <v>0.26164032427192147</v>
      </c>
      <c r="J6">
        <v>0.27783515596716574</v>
      </c>
      <c r="K6">
        <v>0.28474426392454494</v>
      </c>
      <c r="L6">
        <v>0.2850524121625484</v>
      </c>
      <c r="M6">
        <v>0.27456520805150475</v>
      </c>
      <c r="N6">
        <v>0.22546284782779899</v>
      </c>
      <c r="O6">
        <v>0.22008737361310401</v>
      </c>
      <c r="P6">
        <v>0.20322163266297871</v>
      </c>
      <c r="Q6">
        <v>0.14590078581960989</v>
      </c>
      <c r="R6">
        <v>8.8363365655038814E-2</v>
      </c>
      <c r="S6">
        <v>8.7118729643570814E-2</v>
      </c>
      <c r="T6">
        <v>7.3667507454699396E-2</v>
      </c>
      <c r="U6">
        <v>9.7892890187850162E-2</v>
      </c>
      <c r="V6">
        <v>9.7927845832974883E-2</v>
      </c>
      <c r="W6">
        <v>9.7274414515909041E-2</v>
      </c>
      <c r="X6">
        <v>8.8835197538018912E-2</v>
      </c>
      <c r="Y6">
        <v>8.1963500324917116E-2</v>
      </c>
      <c r="Z6">
        <v>7.0985993302437531E-2</v>
      </c>
      <c r="AA6">
        <v>7.4354025531689683E-2</v>
      </c>
      <c r="AB6">
        <v>0.10206657416134209</v>
      </c>
      <c r="AC6">
        <v>0.10806269427892221</v>
      </c>
      <c r="AD6">
        <v>0.10547932157704593</v>
      </c>
      <c r="AE6">
        <v>0.12069485970823354</v>
      </c>
      <c r="AF6">
        <v>0.1280543818625223</v>
      </c>
      <c r="AG6">
        <v>0.12350928025545355</v>
      </c>
      <c r="AH6">
        <v>0.11164573071424651</v>
      </c>
      <c r="AI6">
        <v>9.6031003588065308E-2</v>
      </c>
      <c r="AJ6">
        <v>8.2165062833339492E-2</v>
      </c>
      <c r="AK6">
        <v>6.9620904909687101E-2</v>
      </c>
      <c r="AL6">
        <v>7.339378287625363E-2</v>
      </c>
      <c r="AM6">
        <v>8.2798381381346667E-2</v>
      </c>
      <c r="AN6">
        <v>6.4307182472768606E-2</v>
      </c>
      <c r="AO6">
        <v>6.0428747247123923E-2</v>
      </c>
      <c r="AP6">
        <v>6.2816008020183736E-2</v>
      </c>
      <c r="AQ6">
        <v>7.9003932518917963E-2</v>
      </c>
      <c r="AR6">
        <v>8.3677680365608131E-2</v>
      </c>
      <c r="AS6">
        <v>0.10502474801235158</v>
      </c>
      <c r="AT6">
        <v>0.11470134495673411</v>
      </c>
      <c r="AU6">
        <v>0.12043935474744673</v>
      </c>
      <c r="AV6">
        <v>0.10781027468756937</v>
      </c>
      <c r="AW6">
        <v>9.5197587155088415E-2</v>
      </c>
      <c r="AX6">
        <v>9.8576763824223687E-2</v>
      </c>
      <c r="AY6">
        <v>7.5157968560186181E-2</v>
      </c>
      <c r="AZ6">
        <v>5.8954913670828085E-2</v>
      </c>
      <c r="BA6">
        <v>9.347558582973492E-2</v>
      </c>
      <c r="BB6">
        <v>7.3793507183035886E-2</v>
      </c>
      <c r="BC6">
        <v>7.9268035502345763E-2</v>
      </c>
      <c r="BD6">
        <v>9.0206460754467296E-2</v>
      </c>
      <c r="BE6">
        <v>8.5092748081476419E-2</v>
      </c>
      <c r="BF6">
        <v>0.10498381587425765</v>
      </c>
      <c r="BG6">
        <v>9.1043801253574475E-2</v>
      </c>
      <c r="BH6">
        <v>8.9615234750504216E-2</v>
      </c>
      <c r="BI6">
        <v>5.9876725528616226E-2</v>
      </c>
      <c r="BJ6">
        <v>3.8797066765207354E-2</v>
      </c>
      <c r="BK6">
        <v>6.2367330963543442E-3</v>
      </c>
      <c r="BL6">
        <v>9.9216903940213767E-3</v>
      </c>
      <c r="BM6">
        <v>0</v>
      </c>
      <c r="BN6">
        <v>5.0008280402023313E-2</v>
      </c>
      <c r="BO6">
        <v>4.3374703522508093E-2</v>
      </c>
      <c r="BP6">
        <v>5.1672924887949175E-2</v>
      </c>
    </row>
    <row r="7" spans="1:68" x14ac:dyDescent="0.25">
      <c r="A7" t="s">
        <v>109</v>
      </c>
      <c r="M7">
        <v>0.25429150859942773</v>
      </c>
      <c r="N7">
        <v>0.25341775191243715</v>
      </c>
      <c r="O7">
        <v>0.26608735540999628</v>
      </c>
      <c r="P7">
        <v>0.26206424344904367</v>
      </c>
      <c r="Q7">
        <v>0.27908943184875684</v>
      </c>
      <c r="R7">
        <v>0.26848310158472372</v>
      </c>
      <c r="S7">
        <v>0.25103570714782802</v>
      </c>
      <c r="T7">
        <v>0.22579309039727699</v>
      </c>
      <c r="U7">
        <v>0.19496646000097625</v>
      </c>
      <c r="V7">
        <v>0.171701313627699</v>
      </c>
      <c r="W7">
        <v>0.15057667812297351</v>
      </c>
      <c r="X7">
        <v>0.15903898479216302</v>
      </c>
      <c r="Y7">
        <v>0.15257261414794271</v>
      </c>
      <c r="Z7">
        <v>0.13381534752712754</v>
      </c>
      <c r="AA7">
        <v>0.14201425245039503</v>
      </c>
      <c r="AB7">
        <v>0.15148981044990198</v>
      </c>
      <c r="AC7">
        <v>0.15664047444587381</v>
      </c>
      <c r="AD7">
        <v>0.14681554774256098</v>
      </c>
      <c r="AE7">
        <v>0.13107628805766058</v>
      </c>
      <c r="AF7">
        <v>9.8445332716838432E-2</v>
      </c>
      <c r="AG7">
        <v>7.9078650773988915E-2</v>
      </c>
      <c r="AH7">
        <v>5.7245836539577752E-2</v>
      </c>
      <c r="AI7">
        <v>5.8428345573693037E-2</v>
      </c>
      <c r="AJ7">
        <v>5.9056349638599508E-2</v>
      </c>
      <c r="AK7">
        <v>6.2697281687207063E-2</v>
      </c>
      <c r="AL7">
        <v>4.6873000433245458E-2</v>
      </c>
      <c r="AM7">
        <v>2.0738959964498694E-2</v>
      </c>
      <c r="AN7">
        <v>6.1701790712864829E-2</v>
      </c>
      <c r="AO7">
        <v>0.10655124550598534</v>
      </c>
      <c r="AP7">
        <v>0.12061359356302857</v>
      </c>
      <c r="AQ7">
        <v>0.12109282802358336</v>
      </c>
      <c r="AR7">
        <v>0.1048380680579884</v>
      </c>
      <c r="AS7">
        <v>0.10686524393696509</v>
      </c>
      <c r="AT7">
        <v>9.2408221632433007E-2</v>
      </c>
      <c r="AU7">
        <v>0.10033027926898087</v>
      </c>
      <c r="AV7">
        <v>8.4339910723057007E-2</v>
      </c>
      <c r="AW7">
        <v>7.0513749318061758E-2</v>
      </c>
      <c r="AX7">
        <v>7.465552857490905E-2</v>
      </c>
      <c r="AY7">
        <v>7.4039139404726312E-2</v>
      </c>
      <c r="AZ7">
        <v>8.278610861414025E-2</v>
      </c>
      <c r="BA7">
        <v>0.10246185540187241</v>
      </c>
      <c r="BB7">
        <v>8.9273628571837016E-2</v>
      </c>
      <c r="BC7">
        <v>8.3689417649497361E-2</v>
      </c>
      <c r="BD7">
        <v>7.8534741944697034E-2</v>
      </c>
      <c r="BE7">
        <v>6.4430195869108683E-2</v>
      </c>
      <c r="BF7">
        <v>5.9987570495447944E-2</v>
      </c>
      <c r="BG7">
        <v>6.2375439383141967E-2</v>
      </c>
      <c r="BH7">
        <v>6.8299909435379058E-2</v>
      </c>
      <c r="BI7">
        <v>5.4286760367221833E-2</v>
      </c>
      <c r="BJ7">
        <v>1.9602697655441641E-2</v>
      </c>
      <c r="BK7">
        <v>1.9649954897457563E-16</v>
      </c>
      <c r="BL7">
        <v>2.1990477922213057E-2</v>
      </c>
      <c r="BM7">
        <v>6.5744973113358481E-3</v>
      </c>
      <c r="BN7">
        <v>9.4367873382297657E-3</v>
      </c>
    </row>
    <row r="8" spans="1:68" x14ac:dyDescent="0.25">
      <c r="A8" t="s">
        <v>110</v>
      </c>
      <c r="C8">
        <v>5.7134418806644403E-2</v>
      </c>
      <c r="D8">
        <v>3.1196480052482885E-2</v>
      </c>
      <c r="E8">
        <v>2.5008237747639227E-2</v>
      </c>
      <c r="F8">
        <v>1.0737490706825609E-2</v>
      </c>
      <c r="G8">
        <v>1.7337283947226431E-2</v>
      </c>
      <c r="H8">
        <v>1.7029809770239893E-2</v>
      </c>
      <c r="I8">
        <v>1.2160329853015412E-3</v>
      </c>
      <c r="J8">
        <v>1.6286447102514538E-2</v>
      </c>
      <c r="K8">
        <v>5.0743745631533672E-2</v>
      </c>
      <c r="L8">
        <v>7.7024382223179214E-2</v>
      </c>
      <c r="M8">
        <v>8.6924780626724665E-2</v>
      </c>
      <c r="N8">
        <v>0.11841382774825447</v>
      </c>
      <c r="O8">
        <v>0.1342744688287458</v>
      </c>
      <c r="P8">
        <v>0.14560678592895379</v>
      </c>
      <c r="Q8">
        <v>7.7328734966992912E-2</v>
      </c>
      <c r="R8">
        <v>1.6561047981689321E-15</v>
      </c>
      <c r="S8">
        <v>5.028222993637993E-2</v>
      </c>
      <c r="T8">
        <v>0.12731765184905472</v>
      </c>
      <c r="U8">
        <v>0.14925951451439515</v>
      </c>
      <c r="V8">
        <v>0.15548650617283399</v>
      </c>
      <c r="W8">
        <v>0.13663711318686625</v>
      </c>
      <c r="X8">
        <v>0.16104862060620798</v>
      </c>
      <c r="Y8">
        <v>0.20082607199433122</v>
      </c>
      <c r="Z8">
        <v>0.23243239806910934</v>
      </c>
      <c r="AA8">
        <v>0.23877042252075853</v>
      </c>
      <c r="AB8">
        <v>0.25490615721704318</v>
      </c>
      <c r="AC8">
        <v>0.25021090089022902</v>
      </c>
      <c r="AD8">
        <v>0.2736443912903212</v>
      </c>
      <c r="AE8">
        <v>0.27762903334843553</v>
      </c>
      <c r="AF8">
        <v>0.2734502123712087</v>
      </c>
      <c r="AG8">
        <v>0.26492799631320624</v>
      </c>
      <c r="AH8">
        <v>0.25106451654553003</v>
      </c>
      <c r="AI8">
        <v>0.2515371207274002</v>
      </c>
      <c r="AJ8">
        <v>0.27117849760386359</v>
      </c>
      <c r="AK8">
        <v>0.28214483456545614</v>
      </c>
      <c r="AL8">
        <v>0.28283680562395841</v>
      </c>
      <c r="AM8">
        <v>0.29811537213844069</v>
      </c>
      <c r="AN8">
        <v>0.2719061303188976</v>
      </c>
      <c r="AO8">
        <v>0.26675725967351038</v>
      </c>
      <c r="AP8">
        <v>0.2339725402330021</v>
      </c>
      <c r="AQ8">
        <v>0.21697957738791257</v>
      </c>
      <c r="AR8">
        <v>0.19768838102229053</v>
      </c>
      <c r="AS8">
        <v>0.21168474645500954</v>
      </c>
      <c r="AT8">
        <v>0.21609823227456881</v>
      </c>
      <c r="AU8">
        <v>0.19905675600750203</v>
      </c>
      <c r="AV8">
        <v>0.20232534311270237</v>
      </c>
      <c r="AW8">
        <v>0.19766091120514995</v>
      </c>
      <c r="AX8">
        <v>0.17819323611761193</v>
      </c>
      <c r="AY8">
        <v>0.19624154599766047</v>
      </c>
      <c r="AZ8">
        <v>0.18539841984898228</v>
      </c>
      <c r="BA8">
        <v>0.18252694313125253</v>
      </c>
      <c r="BB8">
        <v>0.18837027364382258</v>
      </c>
      <c r="BC8">
        <v>0.2009213437746091</v>
      </c>
      <c r="BD8">
        <v>0.19981744488150283</v>
      </c>
      <c r="BE8">
        <v>0.22040350479877041</v>
      </c>
      <c r="BF8">
        <v>0.21648432584040042</v>
      </c>
      <c r="BG8">
        <v>0.21641105616551598</v>
      </c>
      <c r="BH8">
        <v>0.22310401105684996</v>
      </c>
      <c r="BI8">
        <v>0.21927338815308389</v>
      </c>
      <c r="BJ8">
        <v>0.21249449057433728</v>
      </c>
      <c r="BK8">
        <v>0.21162653912244442</v>
      </c>
      <c r="BL8">
        <v>0.21545817041548262</v>
      </c>
      <c r="BM8">
        <v>0.22433311864895533</v>
      </c>
      <c r="BN8">
        <v>0.23105065386229678</v>
      </c>
      <c r="BO8">
        <v>0.21514138523731161</v>
      </c>
      <c r="BP8">
        <v>0.2229355997578216</v>
      </c>
    </row>
    <row r="9" spans="1:68" x14ac:dyDescent="0.25">
      <c r="A9" t="s">
        <v>111</v>
      </c>
      <c r="C9">
        <v>8.2155362876866908E-2</v>
      </c>
      <c r="D9">
        <v>8.9429026073375495E-2</v>
      </c>
      <c r="E9">
        <v>9.2892172152184579E-2</v>
      </c>
      <c r="F9">
        <v>9.6365165831034355E-2</v>
      </c>
      <c r="G9">
        <v>9.4971986923014617E-2</v>
      </c>
      <c r="H9">
        <v>0.10399620396640487</v>
      </c>
      <c r="I9">
        <v>8.8619240836029844E-2</v>
      </c>
      <c r="J9">
        <v>6.9534659142346911E-2</v>
      </c>
      <c r="K9">
        <v>5.6418682239762277E-2</v>
      </c>
      <c r="L9">
        <v>2.993388400956799E-2</v>
      </c>
      <c r="M9">
        <v>-1.4581047697027043E-15</v>
      </c>
      <c r="N9">
        <v>2.0306384671190253E-2</v>
      </c>
      <c r="O9">
        <v>2.7870334882075069E-2</v>
      </c>
      <c r="P9">
        <v>3.5674477165985333E-2</v>
      </c>
      <c r="Q9">
        <v>2.234298825230948E-2</v>
      </c>
      <c r="R9">
        <v>5.289237111369377E-2</v>
      </c>
      <c r="S9">
        <v>5.8398791481215045E-2</v>
      </c>
      <c r="T9">
        <v>6.3439065516592646E-2</v>
      </c>
      <c r="U9">
        <v>6.96210056573901E-2</v>
      </c>
      <c r="V9">
        <v>5.7817768287997152E-2</v>
      </c>
      <c r="W9">
        <v>4.3418367836311367E-2</v>
      </c>
      <c r="X9">
        <v>6.7714090464578131E-2</v>
      </c>
      <c r="Y9">
        <v>6.7224916812558502E-2</v>
      </c>
      <c r="Z9">
        <v>8.0000602241753524E-2</v>
      </c>
      <c r="AA9">
        <v>0.10026883042530987</v>
      </c>
      <c r="AB9">
        <v>9.4377255359470488E-2</v>
      </c>
      <c r="AC9">
        <v>7.5264961723934903E-2</v>
      </c>
      <c r="AD9">
        <v>7.396889535630452E-2</v>
      </c>
      <c r="AE9">
        <v>8.0590999660598669E-2</v>
      </c>
      <c r="AF9">
        <v>7.9328884241979147E-2</v>
      </c>
      <c r="AG9">
        <v>6.1884461806888787E-2</v>
      </c>
      <c r="AH9">
        <v>5.79611730999594E-2</v>
      </c>
      <c r="AI9">
        <v>4.7842513904455465E-2</v>
      </c>
      <c r="AJ9">
        <v>5.8284956766910145E-2</v>
      </c>
      <c r="AK9">
        <v>7.7863592510898472E-2</v>
      </c>
      <c r="AL9">
        <v>9.2002460495309663E-2</v>
      </c>
      <c r="AM9">
        <v>0.1062825181347492</v>
      </c>
      <c r="AN9">
        <v>0.11035828665448855</v>
      </c>
      <c r="AO9">
        <v>9.6959741293061563E-2</v>
      </c>
      <c r="AP9">
        <v>9.0305791772658656E-2</v>
      </c>
      <c r="AQ9">
        <v>7.7421193199306834E-2</v>
      </c>
      <c r="AR9">
        <v>8.1422166894304926E-2</v>
      </c>
      <c r="AS9">
        <v>9.4972570710289403E-2</v>
      </c>
      <c r="AT9">
        <v>0.10304305951320933</v>
      </c>
      <c r="AU9">
        <v>0.11221254767206415</v>
      </c>
      <c r="AV9">
        <v>0.1325337594068457</v>
      </c>
      <c r="AW9">
        <v>0.14615696617811685</v>
      </c>
      <c r="AX9">
        <v>0.12033107693622937</v>
      </c>
      <c r="AY9">
        <v>0.10122580331228871</v>
      </c>
      <c r="AZ9">
        <v>0.12468506343243752</v>
      </c>
      <c r="BA9">
        <v>0.15597237486871326</v>
      </c>
      <c r="BB9">
        <v>0.16184888618439131</v>
      </c>
      <c r="BC9">
        <v>0.1719940613704132</v>
      </c>
      <c r="BD9">
        <v>0.17034402103445329</v>
      </c>
      <c r="BE9">
        <v>0.17305105752425967</v>
      </c>
      <c r="BF9">
        <v>0.16049460689497155</v>
      </c>
      <c r="BG9">
        <v>0.15164750549409028</v>
      </c>
      <c r="BH9">
        <v>0.14744300165614507</v>
      </c>
      <c r="BI9">
        <v>0.14910412105048435</v>
      </c>
      <c r="BJ9">
        <v>0.14705121113518679</v>
      </c>
      <c r="BK9">
        <v>0.15547581125832879</v>
      </c>
      <c r="BL9">
        <v>0.17864238524265411</v>
      </c>
      <c r="BM9">
        <v>0.18404208089852164</v>
      </c>
      <c r="BN9">
        <v>0.18375341872815437</v>
      </c>
      <c r="BO9">
        <v>0.18115308845925565</v>
      </c>
      <c r="BP9">
        <v>0.17432288260465528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3760-C3F3-47D0-8733-D126DA37460A}">
  <dimension ref="A1:BR9"/>
  <sheetViews>
    <sheetView topLeftCell="A3" workbookViewId="0">
      <selection sqref="A1:XFD9"/>
    </sheetView>
  </sheetViews>
  <sheetFormatPr defaultRowHeight="15" x14ac:dyDescent="0.25"/>
  <sheetData>
    <row r="1" spans="1:70" x14ac:dyDescent="0.25">
      <c r="C1">
        <v>1960</v>
      </c>
      <c r="D1">
        <v>1961</v>
      </c>
      <c r="E1">
        <v>1962</v>
      </c>
      <c r="F1">
        <v>1963</v>
      </c>
      <c r="G1">
        <v>1964</v>
      </c>
      <c r="H1">
        <v>1965</v>
      </c>
      <c r="I1">
        <v>1966</v>
      </c>
      <c r="J1">
        <v>1967</v>
      </c>
      <c r="K1">
        <v>1968</v>
      </c>
      <c r="L1">
        <v>1969</v>
      </c>
      <c r="M1">
        <v>1970</v>
      </c>
      <c r="N1">
        <v>1971</v>
      </c>
      <c r="O1">
        <v>1972</v>
      </c>
      <c r="P1">
        <v>1973</v>
      </c>
      <c r="Q1">
        <v>1974</v>
      </c>
      <c r="R1">
        <v>1975</v>
      </c>
      <c r="S1">
        <v>1976</v>
      </c>
      <c r="T1">
        <v>1977</v>
      </c>
      <c r="U1">
        <v>1978</v>
      </c>
      <c r="V1">
        <v>1979</v>
      </c>
      <c r="W1">
        <v>1980</v>
      </c>
      <c r="X1">
        <v>1981</v>
      </c>
      <c r="Y1">
        <v>1982</v>
      </c>
      <c r="Z1">
        <v>1983</v>
      </c>
      <c r="AA1">
        <v>1984</v>
      </c>
      <c r="AB1">
        <v>1985</v>
      </c>
      <c r="AC1">
        <v>1986</v>
      </c>
      <c r="AD1">
        <v>1987</v>
      </c>
      <c r="AE1">
        <v>1988</v>
      </c>
      <c r="AF1">
        <v>1989</v>
      </c>
      <c r="AG1">
        <v>1990</v>
      </c>
      <c r="AH1">
        <v>1991</v>
      </c>
      <c r="AI1">
        <v>1992</v>
      </c>
      <c r="AJ1">
        <v>1993</v>
      </c>
      <c r="AK1">
        <v>1994</v>
      </c>
      <c r="AL1">
        <v>1995</v>
      </c>
      <c r="AM1">
        <v>1996</v>
      </c>
      <c r="AN1">
        <v>1997</v>
      </c>
      <c r="AO1">
        <v>1998</v>
      </c>
      <c r="AP1">
        <v>1999</v>
      </c>
      <c r="AQ1">
        <v>2000</v>
      </c>
      <c r="AR1">
        <v>2001</v>
      </c>
      <c r="AS1">
        <v>2002</v>
      </c>
      <c r="AT1">
        <v>2003</v>
      </c>
      <c r="AU1">
        <v>2004</v>
      </c>
      <c r="AV1">
        <v>2005</v>
      </c>
      <c r="AW1">
        <v>2006</v>
      </c>
      <c r="AX1">
        <v>2007</v>
      </c>
      <c r="AY1">
        <v>2008</v>
      </c>
      <c r="AZ1">
        <v>2009</v>
      </c>
      <c r="BA1">
        <v>2010</v>
      </c>
      <c r="BB1">
        <v>2011</v>
      </c>
      <c r="BC1">
        <v>2012</v>
      </c>
      <c r="BD1">
        <v>2013</v>
      </c>
      <c r="BE1">
        <v>2014</v>
      </c>
      <c r="BF1">
        <v>2015</v>
      </c>
      <c r="BG1">
        <v>2016</v>
      </c>
      <c r="BH1">
        <v>2017</v>
      </c>
      <c r="BI1">
        <v>2018</v>
      </c>
      <c r="BJ1">
        <v>2019</v>
      </c>
      <c r="BK1">
        <v>2020</v>
      </c>
      <c r="BL1">
        <v>2021</v>
      </c>
      <c r="BM1">
        <v>2022</v>
      </c>
      <c r="BN1">
        <v>2023</v>
      </c>
      <c r="BO1">
        <v>2024</v>
      </c>
      <c r="BP1">
        <v>2025</v>
      </c>
      <c r="BQ1">
        <v>2026</v>
      </c>
      <c r="BR1">
        <v>2027</v>
      </c>
    </row>
    <row r="2" spans="1:70" x14ac:dyDescent="0.25">
      <c r="A2" t="s">
        <v>104</v>
      </c>
      <c r="C2">
        <v>0.21734228941550773</v>
      </c>
      <c r="D2">
        <v>0.21416463703652361</v>
      </c>
      <c r="E2">
        <v>0.17229902387817633</v>
      </c>
      <c r="F2">
        <v>9.7723584654991077E-2</v>
      </c>
      <c r="G2">
        <v>7.8264463909510709E-2</v>
      </c>
      <c r="H2">
        <v>9.7874128810904834E-2</v>
      </c>
      <c r="I2">
        <v>0.11609833260598224</v>
      </c>
      <c r="J2">
        <v>0.10423790060645992</v>
      </c>
      <c r="K2">
        <v>0.10758675447152419</v>
      </c>
      <c r="L2">
        <v>0.11498944369632216</v>
      </c>
      <c r="M2">
        <v>6.7874183100014057E-2</v>
      </c>
      <c r="N2">
        <v>1.4426936675150189E-2</v>
      </c>
      <c r="O2">
        <v>3.6129112281829091E-3</v>
      </c>
      <c r="P2">
        <v>1.2228633452249589E-2</v>
      </c>
      <c r="Q2">
        <v>3.0134547801902337E-2</v>
      </c>
      <c r="R2">
        <v>0</v>
      </c>
      <c r="S2">
        <v>1.6906553041010453E-2</v>
      </c>
      <c r="T2">
        <v>7.2379018609457363E-3</v>
      </c>
      <c r="U2">
        <v>2.6745505768001134E-2</v>
      </c>
      <c r="V2">
        <v>4.4288554581576267E-2</v>
      </c>
      <c r="W2">
        <v>5.6578751912708898E-2</v>
      </c>
      <c r="X2">
        <v>4.4142532126859049E-2</v>
      </c>
      <c r="Y2">
        <v>5.3947681321583424E-2</v>
      </c>
      <c r="Z2">
        <v>6.1180401857690754E-2</v>
      </c>
      <c r="AA2">
        <v>8.9888680633289975E-2</v>
      </c>
      <c r="AB2">
        <v>9.5682585305732815E-2</v>
      </c>
      <c r="AC2">
        <v>0.12170868270880159</v>
      </c>
      <c r="AD2">
        <v>0.12328261790061604</v>
      </c>
      <c r="AE2">
        <v>0.12696867187540109</v>
      </c>
      <c r="AF2">
        <v>0.12944443116023133</v>
      </c>
      <c r="AG2">
        <v>0.10509258592321774</v>
      </c>
      <c r="AH2">
        <v>9.5297697048347577E-2</v>
      </c>
      <c r="AI2">
        <v>9.7217497235082245E-2</v>
      </c>
      <c r="AJ2">
        <v>0.1021180559234864</v>
      </c>
      <c r="AK2">
        <v>0.14017368775299838</v>
      </c>
      <c r="AL2">
        <v>0.1810559530185335</v>
      </c>
      <c r="AM2">
        <v>0.17213614722853238</v>
      </c>
      <c r="AN2">
        <v>0.15995588113423184</v>
      </c>
      <c r="AO2">
        <v>0.174090461242841</v>
      </c>
      <c r="AP2">
        <v>0.17293841424414674</v>
      </c>
      <c r="AQ2">
        <v>0.19520763154720513</v>
      </c>
      <c r="AR2">
        <v>0.19937024814368109</v>
      </c>
      <c r="AS2">
        <v>0.18629021397142295</v>
      </c>
      <c r="AT2">
        <v>0.17983239447908894</v>
      </c>
      <c r="AU2">
        <v>0.1825821257598402</v>
      </c>
      <c r="AV2">
        <v>0.16196812008502115</v>
      </c>
      <c r="AW2">
        <v>0.15036331455318808</v>
      </c>
      <c r="AX2">
        <v>0.15187922583360805</v>
      </c>
      <c r="AY2">
        <v>0.13799596596535962</v>
      </c>
      <c r="AZ2">
        <v>0.10955595145494311</v>
      </c>
      <c r="BA2">
        <v>0.11268458807095437</v>
      </c>
      <c r="BB2">
        <v>0.12297980121531463</v>
      </c>
      <c r="BC2">
        <v>0.10968964874527248</v>
      </c>
      <c r="BD2">
        <v>0.116869854446274</v>
      </c>
      <c r="BE2">
        <v>0.12027192840390456</v>
      </c>
      <c r="BF2">
        <v>0.11557156451815037</v>
      </c>
      <c r="BG2">
        <v>0.12750002595150622</v>
      </c>
      <c r="BH2">
        <v>0.12040650919568952</v>
      </c>
      <c r="BI2">
        <v>0.1096002540436718</v>
      </c>
      <c r="BJ2">
        <v>0.10042090655228779</v>
      </c>
      <c r="BK2">
        <v>9.3144230244563905E-2</v>
      </c>
      <c r="BL2">
        <v>0.10323274056094878</v>
      </c>
      <c r="BM2">
        <v>0.13269229998190993</v>
      </c>
      <c r="BN2">
        <v>0.154270249493001</v>
      </c>
      <c r="BO2">
        <v>0.11884378790409521</v>
      </c>
      <c r="BP2">
        <v>0.10014174089944006</v>
      </c>
    </row>
    <row r="3" spans="1:70" x14ac:dyDescent="0.25">
      <c r="A3" t="s">
        <v>105</v>
      </c>
      <c r="AH3">
        <v>2.6889401324393884E-2</v>
      </c>
      <c r="AI3">
        <v>1.3259213788329257E-2</v>
      </c>
      <c r="AJ3">
        <v>1.2258542619747443E-2</v>
      </c>
      <c r="AK3">
        <v>2.8413261737307037E-2</v>
      </c>
      <c r="AL3">
        <v>2.7011862927641614E-2</v>
      </c>
      <c r="AM3">
        <v>3.400839117703356E-2</v>
      </c>
      <c r="AN3">
        <v>4.8227585392276631E-2</v>
      </c>
      <c r="AO3">
        <v>5.4259487438012788E-2</v>
      </c>
      <c r="AP3">
        <v>4.4728259105902862E-2</v>
      </c>
      <c r="AQ3">
        <v>2.9092237866877944E-2</v>
      </c>
      <c r="AR3">
        <v>4.570383640100649E-2</v>
      </c>
      <c r="AS3">
        <v>5.1387529066599547E-2</v>
      </c>
      <c r="AT3">
        <v>5.1584422853758652E-2</v>
      </c>
      <c r="AU3">
        <v>7.412960826079161E-2</v>
      </c>
      <c r="AV3">
        <v>9.1359427572842253E-2</v>
      </c>
      <c r="AW3">
        <v>0.11823464683280892</v>
      </c>
      <c r="AX3">
        <v>0.13180784875358226</v>
      </c>
      <c r="AY3">
        <v>0.1094502202450085</v>
      </c>
      <c r="AZ3">
        <v>6.1528650547787285E-2</v>
      </c>
      <c r="BA3">
        <v>8.3889669377300788E-2</v>
      </c>
      <c r="BB3">
        <v>8.757619415913509E-2</v>
      </c>
      <c r="BC3">
        <v>6.5418876861998265E-2</v>
      </c>
      <c r="BD3">
        <v>5.8917917515889352E-2</v>
      </c>
      <c r="BE3">
        <v>6.0000002593525247E-2</v>
      </c>
      <c r="BF3">
        <v>5.2927949127258719E-2</v>
      </c>
      <c r="BG3">
        <v>4.9055443002949561E-2</v>
      </c>
      <c r="BH3">
        <v>4.7470551191748228E-2</v>
      </c>
      <c r="BI3">
        <v>2.9435059980363627E-2</v>
      </c>
      <c r="BJ3">
        <v>1.4738719523476178E-2</v>
      </c>
      <c r="BK3">
        <v>1.1451489325978311E-2</v>
      </c>
      <c r="BL3">
        <v>3.9126765124778119E-2</v>
      </c>
      <c r="BM3">
        <v>4.7914973040669412E-2</v>
      </c>
      <c r="BN3">
        <v>4.8186634680808665E-2</v>
      </c>
      <c r="BO3">
        <v>1.1669204555496847E-2</v>
      </c>
      <c r="BP3">
        <v>1.8151150499576494E-7</v>
      </c>
      <c r="BQ3">
        <v>6.7903768010230707E-3</v>
      </c>
      <c r="BR3">
        <v>7.0264011525444916E-3</v>
      </c>
    </row>
    <row r="4" spans="1:70" x14ac:dyDescent="0.25">
      <c r="A4" t="s">
        <v>106</v>
      </c>
      <c r="C4">
        <v>0.27611700750647539</v>
      </c>
      <c r="D4">
        <v>0.29070906746050246</v>
      </c>
      <c r="E4">
        <v>0.28980407366544642</v>
      </c>
      <c r="F4">
        <v>0.24708239264332213</v>
      </c>
      <c r="G4">
        <v>0.22492497413498333</v>
      </c>
      <c r="H4">
        <v>0.20157518349060174</v>
      </c>
      <c r="I4">
        <v>0.16194732935101139</v>
      </c>
      <c r="J4">
        <v>0.13634692536076837</v>
      </c>
      <c r="K4">
        <v>0.16778908963651726</v>
      </c>
      <c r="L4">
        <v>0.16224912926317089</v>
      </c>
      <c r="M4">
        <v>0.13552944409558937</v>
      </c>
      <c r="N4">
        <v>0.11170481045343542</v>
      </c>
      <c r="O4">
        <v>7.2459589354942733E-2</v>
      </c>
      <c r="P4">
        <v>5.609437378089914E-2</v>
      </c>
      <c r="Q4">
        <v>5.3856234219237013E-2</v>
      </c>
      <c r="R4">
        <v>1.953497824565938E-2</v>
      </c>
      <c r="S4">
        <v>-2.1403062455900345E-7</v>
      </c>
      <c r="T4">
        <v>2.2339052411941206E-4</v>
      </c>
      <c r="U4">
        <v>8.7982413608987259E-3</v>
      </c>
      <c r="V4">
        <v>8.8642996468668873E-3</v>
      </c>
      <c r="W4">
        <v>2.332922836585791E-2</v>
      </c>
      <c r="X4">
        <v>1.1880135376086731E-2</v>
      </c>
      <c r="Y4">
        <v>2.7798238966513896E-2</v>
      </c>
      <c r="Z4">
        <v>2.6170913444164667E-2</v>
      </c>
      <c r="AA4">
        <v>7.9029688098139414E-2</v>
      </c>
      <c r="AB4">
        <v>9.8068644816736356E-2</v>
      </c>
      <c r="AC4">
        <v>0.11045020213660547</v>
      </c>
      <c r="AD4">
        <v>0.10829399408302842</v>
      </c>
      <c r="AE4">
        <v>0.10896487773267517</v>
      </c>
      <c r="AF4">
        <v>9.2855381722495287E-2</v>
      </c>
      <c r="AG4">
        <v>5.3714779728250887E-2</v>
      </c>
      <c r="AH4">
        <v>2.6433156263627012E-2</v>
      </c>
      <c r="AI4">
        <v>6.436676992595286E-3</v>
      </c>
      <c r="AJ4">
        <v>1.3207332425980245E-2</v>
      </c>
      <c r="AK4">
        <v>3.9255917894205648E-2</v>
      </c>
      <c r="AL4">
        <v>5.897772757248905E-2</v>
      </c>
      <c r="AM4">
        <v>6.237829833552757E-2</v>
      </c>
      <c r="AN4">
        <v>3.6882521374050847E-2</v>
      </c>
      <c r="AO4">
        <v>2.7305178048130221E-2</v>
      </c>
      <c r="AP4">
        <v>2.1684935959557203E-2</v>
      </c>
      <c r="AQ4">
        <v>2.0572622036644572E-2</v>
      </c>
      <c r="AR4">
        <v>3.9064963660703347E-2</v>
      </c>
      <c r="AS4">
        <v>4.4516706815588704E-2</v>
      </c>
      <c r="AT4">
        <v>5.1475081185593151E-2</v>
      </c>
      <c r="AU4">
        <v>4.8831051494424141E-2</v>
      </c>
      <c r="AV4">
        <v>4.8616933708469208E-2</v>
      </c>
      <c r="AW4">
        <v>4.5676604113669694E-2</v>
      </c>
      <c r="AX4">
        <v>4.9459638945946523E-2</v>
      </c>
      <c r="AY4">
        <v>3.4063189077881494E-2</v>
      </c>
      <c r="AZ4">
        <v>3.9221646732536128E-2</v>
      </c>
      <c r="BA4">
        <v>2.7713419257640662E-2</v>
      </c>
      <c r="BB4">
        <v>4.8120764734683352E-2</v>
      </c>
      <c r="BC4">
        <v>7.3962572190817519E-2</v>
      </c>
      <c r="BD4">
        <v>8.5558294604556911E-2</v>
      </c>
      <c r="BE4">
        <v>8.0631640276134675E-2</v>
      </c>
      <c r="BF4">
        <v>7.913217110797463E-2</v>
      </c>
      <c r="BG4">
        <v>9.1779779558880947E-2</v>
      </c>
      <c r="BH4">
        <v>9.3741416032277633E-2</v>
      </c>
      <c r="BI4">
        <v>8.4971395566783778E-2</v>
      </c>
      <c r="BJ4">
        <v>5.760439757593757E-2</v>
      </c>
      <c r="BK4">
        <v>5.571350708949506E-3</v>
      </c>
      <c r="BL4">
        <v>9.3405349757700647E-3</v>
      </c>
      <c r="BM4">
        <v>4.2367287900097042E-2</v>
      </c>
      <c r="BN4">
        <v>4.6236491757195478E-2</v>
      </c>
      <c r="BO4">
        <v>3.6500563036365008E-2</v>
      </c>
      <c r="BP4">
        <v>2.4020518119040331E-2</v>
      </c>
    </row>
    <row r="5" spans="1:70" x14ac:dyDescent="0.25">
      <c r="A5" t="s">
        <v>107</v>
      </c>
      <c r="C5">
        <v>0.21907910977350523</v>
      </c>
      <c r="D5">
        <v>0.18367648205853104</v>
      </c>
      <c r="E5">
        <v>0.17333975672523072</v>
      </c>
      <c r="F5">
        <v>0.14533553149531625</v>
      </c>
      <c r="G5">
        <v>0.13499046868895551</v>
      </c>
      <c r="H5">
        <v>0.1385624257972439</v>
      </c>
      <c r="I5">
        <v>0.14441056944858793</v>
      </c>
      <c r="J5">
        <v>0.14955238839047444</v>
      </c>
      <c r="K5">
        <v>0.1262953904614782</v>
      </c>
      <c r="L5">
        <v>0.12977337187261986</v>
      </c>
      <c r="M5">
        <v>0.12093835605341748</v>
      </c>
      <c r="N5">
        <v>0.11030999441679901</v>
      </c>
      <c r="O5">
        <v>0.10742940682793661</v>
      </c>
      <c r="P5">
        <v>0.10530068859066452</v>
      </c>
      <c r="Q5">
        <v>8.994909236994475E-2</v>
      </c>
      <c r="R5">
        <v>3.5369306114297859E-2</v>
      </c>
      <c r="S5">
        <v>2.1907383286528498E-2</v>
      </c>
      <c r="T5">
        <v>2.0645374912257937E-2</v>
      </c>
      <c r="U5">
        <v>1.5864018517086229E-2</v>
      </c>
      <c r="V5">
        <v>1.4942755919828125E-2</v>
      </c>
      <c r="W5">
        <v>7.852870973822132E-3</v>
      </c>
      <c r="X5">
        <v>2.4567259173700322E-3</v>
      </c>
      <c r="Y5">
        <v>-1.7016501953689028E-7</v>
      </c>
      <c r="Z5">
        <v>1.143021126628283E-2</v>
      </c>
      <c r="AA5">
        <v>2.4075426500680036E-2</v>
      </c>
      <c r="AB5">
        <v>3.4877073809362731E-2</v>
      </c>
      <c r="AC5">
        <v>6.5230718978477556E-2</v>
      </c>
      <c r="AD5">
        <v>6.9209972992732502E-2</v>
      </c>
      <c r="AE5">
        <v>8.9773934151307147E-2</v>
      </c>
      <c r="AF5">
        <v>0.10501245541777976</v>
      </c>
      <c r="AG5">
        <v>9.4176005544607769E-2</v>
      </c>
      <c r="AH5">
        <v>8.7952342647919027E-2</v>
      </c>
      <c r="AI5">
        <v>8.9020587744454441E-2</v>
      </c>
      <c r="AJ5">
        <v>8.1512967642276141E-2</v>
      </c>
      <c r="AK5">
        <v>8.519775487836137E-2</v>
      </c>
      <c r="AL5">
        <v>7.9709755244147668E-2</v>
      </c>
      <c r="AM5">
        <v>7.2683797190472438E-2</v>
      </c>
      <c r="AN5">
        <v>7.9718318552747663E-2</v>
      </c>
      <c r="AO5">
        <v>8.8319061374356425E-2</v>
      </c>
      <c r="AP5">
        <v>7.8704949736348243E-2</v>
      </c>
      <c r="AQ5">
        <v>8.5351366203680085E-2</v>
      </c>
      <c r="AR5">
        <v>8.5420412925952094E-2</v>
      </c>
      <c r="AS5">
        <v>7.6528007551333904E-2</v>
      </c>
      <c r="AT5">
        <v>7.5227768748511864E-2</v>
      </c>
      <c r="AU5">
        <v>8.2383324710463682E-2</v>
      </c>
      <c r="AV5">
        <v>8.1448305822768602E-2</v>
      </c>
      <c r="AW5">
        <v>8.8395763291026386E-2</v>
      </c>
      <c r="AX5">
        <v>0.10232705567707516</v>
      </c>
      <c r="AY5">
        <v>0.10150010900934431</v>
      </c>
      <c r="AZ5">
        <v>6.9134311072042612E-2</v>
      </c>
      <c r="BA5">
        <v>7.7805693318998198E-2</v>
      </c>
      <c r="BB5">
        <v>7.4052903232203704E-2</v>
      </c>
      <c r="BC5">
        <v>6.0731788786684386E-2</v>
      </c>
      <c r="BD5">
        <v>6.2116420556696438E-2</v>
      </c>
      <c r="BE5">
        <v>6.2292242305907013E-2</v>
      </c>
      <c r="BF5">
        <v>6.8225440548044455E-2</v>
      </c>
      <c r="BG5">
        <v>5.9474512368894616E-2</v>
      </c>
      <c r="BH5">
        <v>5.217411774897223E-2</v>
      </c>
      <c r="BI5">
        <v>4.965775839943163E-2</v>
      </c>
      <c r="BJ5">
        <v>6.2005077545061099E-2</v>
      </c>
      <c r="BK5">
        <v>6.9332772508093762E-2</v>
      </c>
      <c r="BL5">
        <v>7.8618981811149791E-2</v>
      </c>
      <c r="BM5">
        <v>5.9344898760807535E-2</v>
      </c>
      <c r="BN5">
        <v>8.0269045415746157E-2</v>
      </c>
      <c r="BO5">
        <v>7.4865879117944928E-2</v>
      </c>
      <c r="BP5">
        <v>7.1049435894436297E-2</v>
      </c>
      <c r="BQ5">
        <v>7.3323313358787709E-2</v>
      </c>
      <c r="BR5">
        <v>8.0676949567824424E-2</v>
      </c>
    </row>
    <row r="6" spans="1:70" x14ac:dyDescent="0.25">
      <c r="A6" t="s">
        <v>108</v>
      </c>
      <c r="C6">
        <v>0.46577163461662685</v>
      </c>
      <c r="D6">
        <v>0.50539675039874898</v>
      </c>
      <c r="E6">
        <v>0.41931364350680916</v>
      </c>
      <c r="F6">
        <v>0.40683036779556092</v>
      </c>
      <c r="G6">
        <v>0.40914404006587174</v>
      </c>
      <c r="H6">
        <v>0.34754906695044741</v>
      </c>
      <c r="I6">
        <v>0.35561787673095263</v>
      </c>
      <c r="J6">
        <v>0.39823652235194668</v>
      </c>
      <c r="K6">
        <v>0.41786787755667354</v>
      </c>
      <c r="L6">
        <v>0.41876526509418899</v>
      </c>
      <c r="M6">
        <v>0.38926057997732305</v>
      </c>
      <c r="N6">
        <v>0.2746932671490126</v>
      </c>
      <c r="O6">
        <v>0.26407831988457969</v>
      </c>
      <c r="P6">
        <v>0.23276804504275733</v>
      </c>
      <c r="Q6">
        <v>0.14476945164500626</v>
      </c>
      <c r="R6">
        <v>7.7303304879010881E-2</v>
      </c>
      <c r="S6">
        <v>7.6019869022152353E-2</v>
      </c>
      <c r="T6">
        <v>6.2556233228568292E-2</v>
      </c>
      <c r="U6">
        <v>8.7351986608687163E-2</v>
      </c>
      <c r="V6">
        <v>8.7389586176230952E-2</v>
      </c>
      <c r="W6">
        <v>8.668764227769421E-2</v>
      </c>
      <c r="X6">
        <v>7.7791564648057532E-2</v>
      </c>
      <c r="Y6">
        <v>7.0772990237676026E-2</v>
      </c>
      <c r="Z6">
        <v>5.9958220984444706E-2</v>
      </c>
      <c r="AA6">
        <v>6.3225851356690704E-2</v>
      </c>
      <c r="AB6">
        <v>9.1880672899080265E-2</v>
      </c>
      <c r="AC6">
        <v>9.8528626862311952E-2</v>
      </c>
      <c r="AD6">
        <v>9.5643581676471551E-2</v>
      </c>
      <c r="AE6">
        <v>0.11310879205427543</v>
      </c>
      <c r="AF6">
        <v>0.12198350428072918</v>
      </c>
      <c r="AG6">
        <v>0.11646845506318206</v>
      </c>
      <c r="AH6">
        <v>0.10258336775002076</v>
      </c>
      <c r="AI6">
        <v>8.5357211123647997E-2</v>
      </c>
      <c r="AJ6">
        <v>7.0976072496768711E-2</v>
      </c>
      <c r="AK6">
        <v>5.864623932454948E-2</v>
      </c>
      <c r="AL6">
        <v>6.2289758398044758E-2</v>
      </c>
      <c r="AM6">
        <v>7.1615249368773698E-2</v>
      </c>
      <c r="AN6">
        <v>5.3606079111565348E-2</v>
      </c>
      <c r="AO6">
        <v>4.9993080289601609E-2</v>
      </c>
      <c r="AP6">
        <v>5.2210479703339696E-2</v>
      </c>
      <c r="AQ6">
        <v>6.781012702103846E-2</v>
      </c>
      <c r="AR6">
        <v>7.2505416311029761E-2</v>
      </c>
      <c r="AS6">
        <v>9.5139209661572424E-2</v>
      </c>
      <c r="AT6">
        <v>0.1060911649465842</v>
      </c>
      <c r="AU6">
        <v>0.11280584932248712</v>
      </c>
      <c r="AV6">
        <v>9.8245323425314945E-2</v>
      </c>
      <c r="AW6">
        <v>8.4469331000962128E-2</v>
      </c>
      <c r="AX6">
        <v>8.8088588796354048E-2</v>
      </c>
      <c r="AY6">
        <v>6.4012343847787895E-2</v>
      </c>
      <c r="AZ6">
        <v>4.8634365176033909E-2</v>
      </c>
      <c r="BA6">
        <v>8.2644540631178792E-2</v>
      </c>
      <c r="BB6">
        <v>6.2678993685959528E-2</v>
      </c>
      <c r="BC6">
        <v>6.807308533500972E-2</v>
      </c>
      <c r="BD6">
        <v>7.9215970587131146E-2</v>
      </c>
      <c r="BE6">
        <v>7.3944688339350112E-2</v>
      </c>
      <c r="BF6">
        <v>9.5093841334020671E-2</v>
      </c>
      <c r="BG6">
        <v>8.0089734459178052E-2</v>
      </c>
      <c r="BH6">
        <v>7.8600844131266293E-2</v>
      </c>
      <c r="BI6">
        <v>4.948326461598182E-2</v>
      </c>
      <c r="BJ6">
        <v>3.0801249162318214E-2</v>
      </c>
      <c r="BK6">
        <v>4.6677357676810976E-3</v>
      </c>
      <c r="BL6">
        <v>7.4741121286272466E-3</v>
      </c>
      <c r="BM6">
        <v>0</v>
      </c>
      <c r="BN6">
        <v>4.0550367753374207E-2</v>
      </c>
      <c r="BO6">
        <v>3.4732193243366669E-2</v>
      </c>
      <c r="BP6">
        <v>4.2033561649594708E-2</v>
      </c>
      <c r="BQ6">
        <v>4.4193779510551208E-2</v>
      </c>
      <c r="BR6">
        <v>4.5769495784799198E-2</v>
      </c>
    </row>
    <row r="7" spans="1:70" x14ac:dyDescent="0.25">
      <c r="A7" t="s">
        <v>109</v>
      </c>
      <c r="M7">
        <v>0.4390056728120072</v>
      </c>
      <c r="N7">
        <v>0.43610407615611024</v>
      </c>
      <c r="O7">
        <v>0.48007394590014152</v>
      </c>
      <c r="P7">
        <v>0.46565744239643686</v>
      </c>
      <c r="Q7">
        <v>0.52985516640183716</v>
      </c>
      <c r="R7">
        <v>0.48887141055874339</v>
      </c>
      <c r="S7">
        <v>0.42828676623845108</v>
      </c>
      <c r="T7">
        <v>0.35302370287234658</v>
      </c>
      <c r="U7">
        <v>0.27659467636766394</v>
      </c>
      <c r="V7">
        <v>0.22767472223566476</v>
      </c>
      <c r="W7">
        <v>0.18848257486333156</v>
      </c>
      <c r="X7">
        <v>0.20364344916481644</v>
      </c>
      <c r="Y7">
        <v>0.19199682536104495</v>
      </c>
      <c r="Z7">
        <v>0.16037585372776039</v>
      </c>
      <c r="AA7">
        <v>0.17381928314341138</v>
      </c>
      <c r="AB7">
        <v>0.19008570355994614</v>
      </c>
      <c r="AC7">
        <v>0.19927613050780801</v>
      </c>
      <c r="AD7">
        <v>0.18196040839188565</v>
      </c>
      <c r="AE7">
        <v>0.15600854481437182</v>
      </c>
      <c r="AF7">
        <v>0.1082659557203863</v>
      </c>
      <c r="AG7">
        <v>8.3213882106879286E-2</v>
      </c>
      <c r="AH7">
        <v>5.7444420621595382E-2</v>
      </c>
      <c r="AI7">
        <v>5.8778741408259068E-2</v>
      </c>
      <c r="AJ7">
        <v>5.9490106316901749E-2</v>
      </c>
      <c r="AK7">
        <v>6.3652186862085847E-2</v>
      </c>
      <c r="AL7">
        <v>4.602113200646317E-2</v>
      </c>
      <c r="AM7">
        <v>1.931260001380122E-2</v>
      </c>
      <c r="AN7">
        <v>6.2507746511882969E-2</v>
      </c>
      <c r="AO7">
        <v>0.11943530992566875</v>
      </c>
      <c r="AP7">
        <v>0.13986710508387978</v>
      </c>
      <c r="AQ7">
        <v>0.14058830102353106</v>
      </c>
      <c r="AR7">
        <v>0.1170389983281608</v>
      </c>
      <c r="AS7">
        <v>0.11987663121692391</v>
      </c>
      <c r="AT7">
        <v>0.10021747449460526</v>
      </c>
      <c r="AU7">
        <v>0.110825475855543</v>
      </c>
      <c r="AV7">
        <v>8.9803194292553554E-2</v>
      </c>
      <c r="AW7">
        <v>7.2811344598416955E-2</v>
      </c>
      <c r="AX7">
        <v>7.7792659294971048E-2</v>
      </c>
      <c r="AY7">
        <v>7.7045569006016335E-2</v>
      </c>
      <c r="AZ7">
        <v>8.784096777277077E-2</v>
      </c>
      <c r="BA7">
        <v>0.11374721978648021</v>
      </c>
      <c r="BB7">
        <v>9.6125936848682939E-2</v>
      </c>
      <c r="BC7">
        <v>8.898004512407226E-2</v>
      </c>
      <c r="BD7">
        <v>8.2541481305537248E-2</v>
      </c>
      <c r="BE7">
        <v>6.5656116917168508E-2</v>
      </c>
      <c r="BF7">
        <v>6.0548452526824038E-2</v>
      </c>
      <c r="BG7">
        <v>6.3281653692616041E-2</v>
      </c>
      <c r="BH7">
        <v>7.0185588326991538E-2</v>
      </c>
      <c r="BI7">
        <v>5.4134658998140024E-2</v>
      </c>
      <c r="BJ7">
        <v>1.8213672137355946E-2</v>
      </c>
      <c r="BK7">
        <v>1.7579495774964582E-16</v>
      </c>
      <c r="BL7">
        <v>2.0528710412919433E-2</v>
      </c>
      <c r="BM7">
        <v>5.9559503339750219E-3</v>
      </c>
      <c r="BN7">
        <v>8.5961529980442906E-3</v>
      </c>
    </row>
    <row r="8" spans="1:70" x14ac:dyDescent="0.25">
      <c r="A8" t="s">
        <v>110</v>
      </c>
      <c r="C8">
        <v>3.4527555511200181E-2</v>
      </c>
      <c r="D8">
        <v>1.8055706888411557E-2</v>
      </c>
      <c r="E8">
        <v>1.4329559347500581E-2</v>
      </c>
      <c r="F8">
        <v>6.0139123292324579E-3</v>
      </c>
      <c r="G8">
        <v>9.8126373360025079E-3</v>
      </c>
      <c r="H8">
        <v>9.6338868182761894E-3</v>
      </c>
      <c r="I8">
        <v>6.7079992219075976E-4</v>
      </c>
      <c r="J8">
        <v>9.2024544473519893E-3</v>
      </c>
      <c r="K8">
        <v>3.0335636253134932E-2</v>
      </c>
      <c r="L8">
        <v>4.8178097134773556E-2</v>
      </c>
      <c r="M8">
        <v>5.53355799525748E-2</v>
      </c>
      <c r="N8">
        <v>7.989042687939861E-2</v>
      </c>
      <c r="O8">
        <v>9.3405407190710082E-2</v>
      </c>
      <c r="P8">
        <v>0.10358774628998897</v>
      </c>
      <c r="Q8">
        <v>4.8394408102555922E-2</v>
      </c>
      <c r="R8">
        <v>-2.3278034518731157E-7</v>
      </c>
      <c r="S8">
        <v>3.0036397041126643E-2</v>
      </c>
      <c r="T8">
        <v>8.7375457737529291E-2</v>
      </c>
      <c r="U8">
        <v>0.10696904567377839</v>
      </c>
      <c r="V8">
        <v>0.11284969584647769</v>
      </c>
      <c r="W8">
        <v>9.5490826937088519E-2</v>
      </c>
      <c r="X8">
        <v>0.1182304497094999</v>
      </c>
      <c r="Y8">
        <v>0.16064028393879068</v>
      </c>
      <c r="Z8">
        <v>0.2001710873355301</v>
      </c>
      <c r="AA8">
        <v>0.2088389494109841</v>
      </c>
      <c r="AB8">
        <v>0.23217797765537287</v>
      </c>
      <c r="AC8">
        <v>0.22518978632911629</v>
      </c>
      <c r="AD8">
        <v>0.26182770183010623</v>
      </c>
      <c r="AE8">
        <v>0.26852279829451542</v>
      </c>
      <c r="AF8">
        <v>0.26150510860487369</v>
      </c>
      <c r="AG8">
        <v>0.24767182042235009</v>
      </c>
      <c r="AH8">
        <v>0.2264478715780687</v>
      </c>
      <c r="AI8">
        <v>0.22714675904467227</v>
      </c>
      <c r="AJ8">
        <v>0.25775597073120238</v>
      </c>
      <c r="AK8">
        <v>0.27628819234850116</v>
      </c>
      <c r="AL8">
        <v>0.27749522748428174</v>
      </c>
      <c r="AM8">
        <v>0.30537388511176528</v>
      </c>
      <c r="AN8">
        <v>0.25895185166196799</v>
      </c>
      <c r="AO8">
        <v>0.25058852305249302</v>
      </c>
      <c r="AP8">
        <v>0.2022527845234883</v>
      </c>
      <c r="AQ8">
        <v>0.18011417873965696</v>
      </c>
      <c r="AR8">
        <v>0.15702082742729248</v>
      </c>
      <c r="AS8">
        <v>0.17357096317211512</v>
      </c>
      <c r="AT8">
        <v>0.1790138233887896</v>
      </c>
      <c r="AU8">
        <v>0.15859303962304103</v>
      </c>
      <c r="AV8">
        <v>0.16238787796953591</v>
      </c>
      <c r="AW8">
        <v>0.1569893641436193</v>
      </c>
      <c r="AX8">
        <v>0.13562309105564754</v>
      </c>
      <c r="AY8">
        <v>0.1553688998840162</v>
      </c>
      <c r="AZ8">
        <v>0.143319902458165</v>
      </c>
      <c r="BA8">
        <v>0.14022374375164287</v>
      </c>
      <c r="BB8">
        <v>0.14656531250068264</v>
      </c>
      <c r="BC8">
        <v>0.16075098426745904</v>
      </c>
      <c r="BD8">
        <v>0.15947122438962982</v>
      </c>
      <c r="BE8">
        <v>0.18443229785213935</v>
      </c>
      <c r="BF8">
        <v>0.17949530212364148</v>
      </c>
      <c r="BG8">
        <v>0.17940386431603947</v>
      </c>
      <c r="BH8">
        <v>0.18788752625364624</v>
      </c>
      <c r="BI8">
        <v>0.1829993581098017</v>
      </c>
      <c r="BJ8">
        <v>0.17456124329172745</v>
      </c>
      <c r="BK8">
        <v>0.17349992088112515</v>
      </c>
      <c r="BL8">
        <v>0.17821754056378028</v>
      </c>
      <c r="BM8">
        <v>0.18947483394214623</v>
      </c>
      <c r="BN8">
        <v>0.19831667283826721</v>
      </c>
      <c r="BO8">
        <v>0.17782431468993748</v>
      </c>
    </row>
    <row r="9" spans="1:70" x14ac:dyDescent="0.25">
      <c r="A9" t="s">
        <v>111</v>
      </c>
      <c r="C9">
        <v>5.4196063197667101E-2</v>
      </c>
      <c r="D9">
        <v>5.9780573793283755E-2</v>
      </c>
      <c r="E9">
        <v>6.2492122009401747E-2</v>
      </c>
      <c r="F9">
        <v>6.524638537878466E-2</v>
      </c>
      <c r="G9">
        <v>6.4137268813339074E-2</v>
      </c>
      <c r="H9">
        <v>7.142470110949696E-2</v>
      </c>
      <c r="I9">
        <v>5.9151491012269179E-2</v>
      </c>
      <c r="J9">
        <v>4.484704788585956E-2</v>
      </c>
      <c r="K9">
        <v>3.5563200291831978E-2</v>
      </c>
      <c r="L9">
        <v>1.8043109907938327E-2</v>
      </c>
      <c r="M9">
        <v>2.4179003563475089E-7</v>
      </c>
      <c r="N9">
        <v>1.2048417445167646E-2</v>
      </c>
      <c r="O9">
        <v>1.674221004329381E-2</v>
      </c>
      <c r="P9">
        <v>2.1709197259004647E-2</v>
      </c>
      <c r="Q9">
        <v>1.3300828689882409E-2</v>
      </c>
      <c r="R9">
        <v>3.3138518862804243E-2</v>
      </c>
      <c r="S9">
        <v>3.6937715831960025E-2</v>
      </c>
      <c r="T9">
        <v>4.047944087345625E-2</v>
      </c>
      <c r="U9">
        <v>4.4909593047269269E-2</v>
      </c>
      <c r="V9">
        <v>3.6533414572499742E-2</v>
      </c>
      <c r="W9">
        <v>2.6767332347290666E-2</v>
      </c>
      <c r="X9">
        <v>4.3532749081003172E-2</v>
      </c>
      <c r="Y9">
        <v>4.3181042630444005E-2</v>
      </c>
      <c r="Z9">
        <v>5.2569794987123289E-2</v>
      </c>
      <c r="AA9">
        <v>6.8384885388961786E-2</v>
      </c>
      <c r="AB9">
        <v>6.3665540490526987E-2</v>
      </c>
      <c r="AC9">
        <v>4.9039636233077291E-2</v>
      </c>
      <c r="AD9">
        <v>4.8083874025084065E-2</v>
      </c>
      <c r="AE9">
        <v>5.3014130293065148E-2</v>
      </c>
      <c r="AF9">
        <v>5.2065405376484707E-2</v>
      </c>
      <c r="AG9">
        <v>3.9380402330538938E-2</v>
      </c>
      <c r="AH9">
        <v>3.6633126236947894E-2</v>
      </c>
      <c r="AI9">
        <v>2.9716952577707709E-2</v>
      </c>
      <c r="AJ9">
        <v>3.6858440529168264E-2</v>
      </c>
      <c r="AK9">
        <v>5.0969344277195114E-2</v>
      </c>
      <c r="AL9">
        <v>6.1792201839883751E-2</v>
      </c>
      <c r="AM9">
        <v>7.3310478363805581E-2</v>
      </c>
      <c r="AN9">
        <v>7.671296946133202E-2</v>
      </c>
      <c r="AO9">
        <v>6.5721477969765657E-2</v>
      </c>
      <c r="AP9">
        <v>6.0463798692768148E-2</v>
      </c>
      <c r="AQ9">
        <v>5.0639554522742915E-2</v>
      </c>
      <c r="AR9">
        <v>5.3641275693120626E-2</v>
      </c>
      <c r="AS9">
        <v>6.413773237116889E-2</v>
      </c>
      <c r="AT9">
        <v>7.0643322870215269E-2</v>
      </c>
      <c r="AU9">
        <v>7.8278477035199953E-2</v>
      </c>
      <c r="AV9">
        <v>9.6192089759028723E-2</v>
      </c>
      <c r="AW9">
        <v>0.1090348432211922</v>
      </c>
      <c r="AX9">
        <v>8.5265523251277314E-2</v>
      </c>
      <c r="AY9">
        <v>6.9161284081724769E-2</v>
      </c>
      <c r="AZ9">
        <v>8.9104243911709222E-2</v>
      </c>
      <c r="BA9">
        <v>0.11874051967626292</v>
      </c>
      <c r="BB9">
        <v>0.12474397380099554</v>
      </c>
      <c r="BC9">
        <v>0.1354668046262491</v>
      </c>
      <c r="BD9">
        <v>0.13369094045790225</v>
      </c>
      <c r="BE9">
        <v>0.13661106575688414</v>
      </c>
      <c r="BF9">
        <v>0.12334725914791116</v>
      </c>
      <c r="BG9">
        <v>0.11441544066582025</v>
      </c>
      <c r="BH9">
        <v>0.11028426314169308</v>
      </c>
      <c r="BI9">
        <v>0.11190787254774415</v>
      </c>
      <c r="BJ9">
        <v>0.1099029302291991</v>
      </c>
      <c r="BK9">
        <v>0.11823996896927721</v>
      </c>
      <c r="BL9">
        <v>0.14275215568900737</v>
      </c>
      <c r="BM9">
        <v>0.14882725773958982</v>
      </c>
      <c r="BN9">
        <v>0.1484988120387109</v>
      </c>
      <c r="BO9">
        <v>0.14555892955669056</v>
      </c>
      <c r="BP9">
        <v>0.13799484936171924</v>
      </c>
      <c r="BQ9">
        <v>0.14377474527170817</v>
      </c>
      <c r="BR9">
        <v>0.15220050724383913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0DC5-70F1-41E4-AF4F-CF6F1F3A1256}">
  <dimension ref="A1:BR9"/>
  <sheetViews>
    <sheetView workbookViewId="0">
      <selection sqref="A1:XFD9"/>
    </sheetView>
  </sheetViews>
  <sheetFormatPr defaultRowHeight="15" x14ac:dyDescent="0.25"/>
  <sheetData>
    <row r="1" spans="1:70" x14ac:dyDescent="0.25">
      <c r="C1">
        <v>1960</v>
      </c>
      <c r="D1">
        <v>1961</v>
      </c>
      <c r="E1">
        <v>1962</v>
      </c>
      <c r="F1">
        <v>1963</v>
      </c>
      <c r="G1">
        <v>1964</v>
      </c>
      <c r="H1">
        <v>1965</v>
      </c>
      <c r="I1">
        <v>1966</v>
      </c>
      <c r="J1">
        <v>1967</v>
      </c>
      <c r="K1">
        <v>1968</v>
      </c>
      <c r="L1">
        <v>1969</v>
      </c>
      <c r="M1">
        <v>1970</v>
      </c>
      <c r="N1">
        <v>1971</v>
      </c>
      <c r="O1">
        <v>1972</v>
      </c>
      <c r="P1">
        <v>1973</v>
      </c>
      <c r="Q1">
        <v>1974</v>
      </c>
      <c r="R1">
        <v>1975</v>
      </c>
      <c r="S1">
        <v>1976</v>
      </c>
      <c r="T1">
        <v>1977</v>
      </c>
      <c r="U1">
        <v>1978</v>
      </c>
      <c r="V1">
        <v>1979</v>
      </c>
      <c r="W1">
        <v>1980</v>
      </c>
      <c r="X1">
        <v>1981</v>
      </c>
      <c r="Y1">
        <v>1982</v>
      </c>
      <c r="Z1">
        <v>1983</v>
      </c>
      <c r="AA1">
        <v>1984</v>
      </c>
      <c r="AB1">
        <v>1985</v>
      </c>
      <c r="AC1">
        <v>1986</v>
      </c>
      <c r="AD1">
        <v>1987</v>
      </c>
      <c r="AE1">
        <v>1988</v>
      </c>
      <c r="AF1">
        <v>1989</v>
      </c>
      <c r="AG1">
        <v>1990</v>
      </c>
      <c r="AH1">
        <v>1991</v>
      </c>
      <c r="AI1">
        <v>1992</v>
      </c>
      <c r="AJ1">
        <v>1993</v>
      </c>
      <c r="AK1">
        <v>1994</v>
      </c>
      <c r="AL1">
        <v>1995</v>
      </c>
      <c r="AM1">
        <v>1996</v>
      </c>
      <c r="AN1">
        <v>1997</v>
      </c>
      <c r="AO1">
        <v>1998</v>
      </c>
      <c r="AP1">
        <v>1999</v>
      </c>
      <c r="AQ1">
        <v>2000</v>
      </c>
      <c r="AR1">
        <v>2001</v>
      </c>
      <c r="AS1">
        <v>2002</v>
      </c>
      <c r="AT1">
        <v>2003</v>
      </c>
      <c r="AU1">
        <v>2004</v>
      </c>
      <c r="AV1">
        <v>2005</v>
      </c>
      <c r="AW1">
        <v>2006</v>
      </c>
      <c r="AX1">
        <v>2007</v>
      </c>
      <c r="AY1">
        <v>2008</v>
      </c>
      <c r="AZ1">
        <v>2009</v>
      </c>
      <c r="BA1">
        <v>2010</v>
      </c>
      <c r="BB1">
        <v>2011</v>
      </c>
      <c r="BC1">
        <v>2012</v>
      </c>
      <c r="BD1">
        <v>2013</v>
      </c>
      <c r="BE1">
        <v>2014</v>
      </c>
      <c r="BF1">
        <v>2015</v>
      </c>
      <c r="BG1">
        <v>2016</v>
      </c>
      <c r="BH1">
        <v>2017</v>
      </c>
      <c r="BI1">
        <v>2018</v>
      </c>
      <c r="BJ1">
        <v>2019</v>
      </c>
      <c r="BK1">
        <v>2020</v>
      </c>
      <c r="BL1">
        <v>2021</v>
      </c>
      <c r="BM1">
        <v>2022</v>
      </c>
      <c r="BN1">
        <v>2023</v>
      </c>
      <c r="BO1">
        <v>2024</v>
      </c>
      <c r="BP1">
        <v>2025</v>
      </c>
      <c r="BQ1">
        <v>2026</v>
      </c>
      <c r="BR1">
        <v>2027</v>
      </c>
    </row>
    <row r="2" spans="1:70" x14ac:dyDescent="0.25">
      <c r="A2" t="s">
        <v>104</v>
      </c>
      <c r="C2">
        <v>-0.12863070539419086</v>
      </c>
      <c r="D2">
        <v>-0.12863070539419086</v>
      </c>
      <c r="E2">
        <v>-0.14634146341463405</v>
      </c>
      <c r="F2">
        <v>-0.17647058823529405</v>
      </c>
      <c r="G2">
        <v>-0.22222222222222221</v>
      </c>
      <c r="H2">
        <v>-0.21052631578947367</v>
      </c>
      <c r="I2">
        <v>-0.19847328244274809</v>
      </c>
      <c r="J2">
        <v>-0.1699604743083003</v>
      </c>
      <c r="K2">
        <v>-0.15662650602409645</v>
      </c>
      <c r="L2">
        <v>-0.16334661354581659</v>
      </c>
      <c r="M2">
        <v>-0.13223140495867758</v>
      </c>
      <c r="N2">
        <v>-0.12863070539419086</v>
      </c>
      <c r="O2">
        <v>-0.11016949152542366</v>
      </c>
      <c r="P2">
        <v>-0.10256410256410242</v>
      </c>
      <c r="Q2">
        <v>-9.8712446351931327E-2</v>
      </c>
      <c r="R2">
        <v>-4.5454545454545525E-2</v>
      </c>
      <c r="S2">
        <v>-4.7393364928909332E-3</v>
      </c>
      <c r="T2">
        <v>6.5989847715736127E-2</v>
      </c>
      <c r="U2">
        <v>0.12299465240641716</v>
      </c>
      <c r="V2">
        <v>0.19318181818181812</v>
      </c>
      <c r="W2">
        <v>0.25</v>
      </c>
      <c r="X2">
        <v>0.3125</v>
      </c>
      <c r="Y2">
        <v>0.3125</v>
      </c>
      <c r="Z2">
        <v>0.36363636363636376</v>
      </c>
      <c r="AA2">
        <v>0.41891891891891908</v>
      </c>
      <c r="AB2">
        <v>0.44827586206896552</v>
      </c>
      <c r="AC2">
        <v>0.53284671532846706</v>
      </c>
      <c r="AD2">
        <v>0.55555555555555558</v>
      </c>
      <c r="AE2">
        <v>0.52173913043478271</v>
      </c>
      <c r="AF2">
        <v>0.55555555555555558</v>
      </c>
      <c r="AG2">
        <v>0.54411764705882359</v>
      </c>
      <c r="AH2">
        <v>0.59090909090909083</v>
      </c>
      <c r="AI2">
        <v>0.59090909090909083</v>
      </c>
      <c r="AJ2">
        <v>0.66666666666666674</v>
      </c>
      <c r="AK2">
        <v>0.7213114754098362</v>
      </c>
      <c r="AL2">
        <v>0.76470588235294135</v>
      </c>
      <c r="AM2">
        <v>0.7213114754098362</v>
      </c>
      <c r="AN2">
        <v>0.70731707317073189</v>
      </c>
      <c r="AO2">
        <v>0.73553719008264484</v>
      </c>
      <c r="AP2">
        <v>0.70731707317073189</v>
      </c>
      <c r="AQ2">
        <v>0.66666666666666674</v>
      </c>
      <c r="AR2">
        <v>0.68000000000000016</v>
      </c>
      <c r="AS2">
        <v>0.65354330708661412</v>
      </c>
      <c r="AT2">
        <v>0.62790697674418605</v>
      </c>
      <c r="AU2">
        <v>0.56716417910447769</v>
      </c>
      <c r="AV2">
        <v>0.57894736842105265</v>
      </c>
      <c r="AW2">
        <v>0.53284671532846706</v>
      </c>
      <c r="AX2">
        <v>0.51079136690647498</v>
      </c>
      <c r="AY2">
        <v>0.45833333333333348</v>
      </c>
      <c r="AZ2">
        <v>0.45833333333333348</v>
      </c>
      <c r="BA2">
        <v>0.45833333333333348</v>
      </c>
      <c r="BB2">
        <v>0.47887323943661975</v>
      </c>
      <c r="BC2">
        <v>0.47887323943661975</v>
      </c>
      <c r="BD2">
        <v>0.51079136690647498</v>
      </c>
      <c r="BE2">
        <v>0.52173913043478271</v>
      </c>
      <c r="BF2">
        <v>0.54411764705882359</v>
      </c>
      <c r="BG2">
        <v>0.54411764705882359</v>
      </c>
      <c r="BH2">
        <v>0.56716417910447769</v>
      </c>
      <c r="BI2">
        <v>0.60305343511450382</v>
      </c>
      <c r="BJ2">
        <v>0.65354330708661412</v>
      </c>
      <c r="BK2">
        <v>0.69354838709677424</v>
      </c>
      <c r="BL2">
        <v>0.68000000000000016</v>
      </c>
      <c r="BM2">
        <v>0.69354838709677424</v>
      </c>
      <c r="BN2">
        <v>0.75000000000000022</v>
      </c>
      <c r="BO2">
        <v>0.77966101694915269</v>
      </c>
      <c r="BP2">
        <v>0.84210526315789491</v>
      </c>
    </row>
    <row r="3" spans="1:70" x14ac:dyDescent="0.25">
      <c r="A3" t="s">
        <v>105</v>
      </c>
      <c r="AH3">
        <v>0.57894736842105265</v>
      </c>
      <c r="AI3">
        <v>0.62790697674418605</v>
      </c>
      <c r="AJ3">
        <v>0.640625</v>
      </c>
      <c r="AK3">
        <v>0.69354838709677424</v>
      </c>
      <c r="AL3">
        <v>0.68000000000000016</v>
      </c>
      <c r="AM3">
        <v>0.61538461538461542</v>
      </c>
      <c r="AN3">
        <v>0.55555555555555558</v>
      </c>
      <c r="AO3">
        <v>0.54411764705882359</v>
      </c>
      <c r="AP3">
        <v>0.54411764705882359</v>
      </c>
      <c r="AQ3">
        <v>0.52173913043478271</v>
      </c>
      <c r="AR3">
        <v>0.55555555555555558</v>
      </c>
      <c r="AS3">
        <v>0.56716417910447769</v>
      </c>
      <c r="AT3">
        <v>0.56716417910447769</v>
      </c>
      <c r="AU3">
        <v>0.54411764705882359</v>
      </c>
      <c r="AV3">
        <v>0.56716417910447769</v>
      </c>
      <c r="AW3">
        <v>0.57894736842105265</v>
      </c>
      <c r="AX3">
        <v>0.53284671532846706</v>
      </c>
      <c r="AY3">
        <v>0.52173913043478271</v>
      </c>
      <c r="AZ3">
        <v>0.54411764705882359</v>
      </c>
      <c r="BA3">
        <v>0.51079136690647498</v>
      </c>
      <c r="BB3">
        <v>0.51079136690647498</v>
      </c>
      <c r="BC3">
        <v>0.48936170212765973</v>
      </c>
      <c r="BD3">
        <v>0.47887323943661975</v>
      </c>
      <c r="BE3">
        <v>0.4285714285714286</v>
      </c>
      <c r="BF3">
        <v>0.40000000000000013</v>
      </c>
      <c r="BG3">
        <v>0.3125</v>
      </c>
      <c r="BH3">
        <v>0.33757961783439483</v>
      </c>
      <c r="BI3">
        <v>0.33757961783439483</v>
      </c>
      <c r="BJ3">
        <v>0.36363636363636376</v>
      </c>
      <c r="BK3">
        <v>0.37254901960784315</v>
      </c>
      <c r="BL3">
        <v>0.32911392405063289</v>
      </c>
      <c r="BM3">
        <v>0.44329896907216493</v>
      </c>
      <c r="BN3">
        <v>0.51079136690647498</v>
      </c>
      <c r="BO3">
        <v>0.54411764705882359</v>
      </c>
    </row>
    <row r="4" spans="1:70" x14ac:dyDescent="0.25">
      <c r="A4" t="s">
        <v>106</v>
      </c>
      <c r="C4">
        <v>-0.26573426573426562</v>
      </c>
      <c r="D4">
        <v>-0.24187725631768953</v>
      </c>
      <c r="E4">
        <v>-0.24999999999999989</v>
      </c>
      <c r="F4">
        <v>-0.27083333333333326</v>
      </c>
      <c r="G4">
        <v>-0.30232558139534871</v>
      </c>
      <c r="H4">
        <v>-0.2857142857142857</v>
      </c>
      <c r="I4">
        <v>-0.27835051546391754</v>
      </c>
      <c r="J4">
        <v>-0.2857142857142857</v>
      </c>
      <c r="K4">
        <v>-0.26829268292682928</v>
      </c>
      <c r="L4">
        <v>-0.26573426573426562</v>
      </c>
      <c r="M4">
        <v>-0.26056338028169013</v>
      </c>
      <c r="N4">
        <v>-0.27586206896551724</v>
      </c>
      <c r="O4">
        <v>-0.26829268292682928</v>
      </c>
      <c r="P4">
        <v>-0.26056338028169013</v>
      </c>
      <c r="Q4">
        <v>-0.27083333333333326</v>
      </c>
      <c r="R4">
        <v>-0.24187725631768953</v>
      </c>
      <c r="S4">
        <v>-0.24187725631768953</v>
      </c>
      <c r="T4">
        <v>-0.20754716981132071</v>
      </c>
      <c r="U4">
        <v>-0.17322834645669294</v>
      </c>
      <c r="V4">
        <v>-0.11392405063291144</v>
      </c>
      <c r="W4">
        <v>-5.4054054054054057E-2</v>
      </c>
      <c r="X4">
        <v>2.941176470588247E-2</v>
      </c>
      <c r="Y4">
        <v>8.2474226804123862E-2</v>
      </c>
      <c r="Z4">
        <v>0.16666666666666674</v>
      </c>
      <c r="AA4">
        <v>0.21387283236994237</v>
      </c>
      <c r="AB4">
        <v>0.28048780487804881</v>
      </c>
      <c r="AC4">
        <v>0.34615384615384626</v>
      </c>
      <c r="AD4">
        <v>0.40939597315436238</v>
      </c>
      <c r="AE4">
        <v>0.44827586206896552</v>
      </c>
      <c r="AF4">
        <v>0.50000000000000022</v>
      </c>
      <c r="AG4">
        <v>0.54411764705882359</v>
      </c>
      <c r="AH4">
        <v>0.57894736842105265</v>
      </c>
      <c r="AI4">
        <v>0.60305343511450382</v>
      </c>
      <c r="AJ4">
        <v>0.66666666666666674</v>
      </c>
      <c r="AK4">
        <v>0.76470588235294135</v>
      </c>
      <c r="AL4">
        <v>0.81034482758620707</v>
      </c>
      <c r="AM4">
        <v>0.84210526315789491</v>
      </c>
      <c r="AN4">
        <v>0.82608695652173925</v>
      </c>
      <c r="AO4">
        <v>0.85840707964601792</v>
      </c>
      <c r="AP4">
        <v>0.79487179487179516</v>
      </c>
      <c r="AQ4">
        <v>0.7213114754098362</v>
      </c>
      <c r="AR4">
        <v>0.70731707317073189</v>
      </c>
      <c r="AS4">
        <v>0.68000000000000016</v>
      </c>
      <c r="AT4">
        <v>0.61538461538461542</v>
      </c>
      <c r="AU4">
        <v>0.60305343511450382</v>
      </c>
      <c r="AV4">
        <v>0.57894736842105265</v>
      </c>
      <c r="AW4">
        <v>0.54411764705882359</v>
      </c>
      <c r="AX4">
        <v>0.52173913043478271</v>
      </c>
      <c r="AY4">
        <v>0.44827586206896552</v>
      </c>
      <c r="AZ4">
        <v>0.52173913043478271</v>
      </c>
      <c r="BA4">
        <v>0.53284671532846706</v>
      </c>
      <c r="BB4">
        <v>0.56716417910447769</v>
      </c>
      <c r="BC4">
        <v>0.59090909090909083</v>
      </c>
      <c r="BD4">
        <v>0.65354330708661412</v>
      </c>
      <c r="BE4">
        <v>0.59090909090909083</v>
      </c>
      <c r="BF4">
        <v>0.57894736842105265</v>
      </c>
      <c r="BG4">
        <v>0.57894736842105265</v>
      </c>
      <c r="BH4">
        <v>0.60305343511450382</v>
      </c>
      <c r="BI4">
        <v>0.66666666666666674</v>
      </c>
      <c r="BJ4">
        <v>0.70731707317073189</v>
      </c>
      <c r="BK4">
        <v>0.77966101694915269</v>
      </c>
      <c r="BL4">
        <v>0.77966101694915269</v>
      </c>
      <c r="BM4">
        <v>0.81034482758620707</v>
      </c>
      <c r="BN4">
        <v>0.875</v>
      </c>
      <c r="BO4">
        <v>0.90909090909090895</v>
      </c>
    </row>
    <row r="5" spans="1:70" x14ac:dyDescent="0.25">
      <c r="A5" t="s">
        <v>107</v>
      </c>
      <c r="C5">
        <v>-0.26315789473684215</v>
      </c>
      <c r="D5">
        <v>-0.26829268292682928</v>
      </c>
      <c r="E5">
        <v>-0.27335640138408301</v>
      </c>
      <c r="F5">
        <v>-0.27335640138408301</v>
      </c>
      <c r="G5">
        <v>-0.26829268292682928</v>
      </c>
      <c r="H5">
        <v>-0.26056338028169013</v>
      </c>
      <c r="I5">
        <v>-0.24999999999999989</v>
      </c>
      <c r="J5">
        <v>-0.23636363636363633</v>
      </c>
      <c r="K5">
        <v>-0.21933085501858729</v>
      </c>
      <c r="L5">
        <v>-0.19847328244274809</v>
      </c>
      <c r="M5">
        <v>-0.17647058823529405</v>
      </c>
      <c r="N5">
        <v>-0.14979757085020251</v>
      </c>
      <c r="O5">
        <v>-0.11764705882352933</v>
      </c>
      <c r="P5">
        <v>-7.8947368421052544E-2</v>
      </c>
      <c r="Q5">
        <v>-3.669724770642202E-2</v>
      </c>
      <c r="R5">
        <v>4.784688995215447E-3</v>
      </c>
      <c r="S5">
        <v>4.4776119402985204E-2</v>
      </c>
      <c r="T5">
        <v>8.2474226804123862E-2</v>
      </c>
      <c r="U5">
        <v>0.11111111111111116</v>
      </c>
      <c r="V5">
        <v>0.12299465240641716</v>
      </c>
      <c r="W5">
        <v>0.13513513513513509</v>
      </c>
      <c r="X5">
        <v>0.13513513513513509</v>
      </c>
      <c r="Y5">
        <v>0.12903225806451601</v>
      </c>
      <c r="Z5">
        <v>0.12903225806451601</v>
      </c>
      <c r="AA5">
        <v>0.12903225806451601</v>
      </c>
      <c r="AB5">
        <v>0.12903225806451601</v>
      </c>
      <c r="AC5">
        <v>0.13513513513513509</v>
      </c>
      <c r="AD5">
        <v>0.14754098360655732</v>
      </c>
      <c r="AE5">
        <v>0.16022099447513805</v>
      </c>
      <c r="AF5">
        <v>0.17318435754189943</v>
      </c>
      <c r="AG5">
        <v>0.18644067796610164</v>
      </c>
      <c r="AH5">
        <v>0.19999999999999996</v>
      </c>
      <c r="AI5">
        <v>0.2068965517241379</v>
      </c>
      <c r="AJ5">
        <v>0.21387283236994237</v>
      </c>
      <c r="AK5">
        <v>0.21387283236994237</v>
      </c>
      <c r="AL5">
        <v>0.2068965517241379</v>
      </c>
      <c r="AM5">
        <v>0.19999999999999996</v>
      </c>
      <c r="AN5">
        <v>0.18644067796610164</v>
      </c>
      <c r="AO5">
        <v>0.1797752808988764</v>
      </c>
      <c r="AP5">
        <v>0.16022099447513805</v>
      </c>
      <c r="AQ5">
        <v>0.11111111111111116</v>
      </c>
      <c r="AR5">
        <v>0.10526315789473695</v>
      </c>
      <c r="AS5">
        <v>0.11702127659574479</v>
      </c>
      <c r="AT5">
        <v>0.11111111111111116</v>
      </c>
      <c r="AU5">
        <v>9.375E-2</v>
      </c>
      <c r="AV5">
        <v>8.2474226804123862E-2</v>
      </c>
      <c r="AW5">
        <v>5.0000000000000044E-2</v>
      </c>
      <c r="AX5">
        <v>6.0606060606060552E-2</v>
      </c>
      <c r="AY5">
        <v>4.4776119402985204E-2</v>
      </c>
      <c r="AZ5">
        <v>5.0000000000000044E-2</v>
      </c>
      <c r="BA5">
        <v>3.4482758620689724E-2</v>
      </c>
      <c r="BB5">
        <v>4.4776119402985204E-2</v>
      </c>
      <c r="BC5">
        <v>4.4776119402985204E-2</v>
      </c>
      <c r="BD5">
        <v>5.5276381909547867E-2</v>
      </c>
      <c r="BE5">
        <v>5.0000000000000044E-2</v>
      </c>
      <c r="BF5">
        <v>7.1428571428571397E-2</v>
      </c>
      <c r="BG5">
        <v>9.375E-2</v>
      </c>
      <c r="BH5">
        <v>0.11111111111111116</v>
      </c>
      <c r="BI5">
        <v>0.12299465240641716</v>
      </c>
      <c r="BJ5">
        <v>0.12903225806451601</v>
      </c>
      <c r="BK5">
        <v>0.15384615384615397</v>
      </c>
      <c r="BL5">
        <v>0.14754098360655732</v>
      </c>
      <c r="BM5">
        <v>0.1797752808988764</v>
      </c>
      <c r="BN5">
        <v>0.26506024096385561</v>
      </c>
      <c r="BO5">
        <v>0.30434782608695654</v>
      </c>
    </row>
    <row r="6" spans="1:70" x14ac:dyDescent="0.25">
      <c r="A6" t="s">
        <v>108</v>
      </c>
      <c r="C6">
        <v>5.0000000000000044E-2</v>
      </c>
      <c r="D6">
        <v>7.1428571428571397E-2</v>
      </c>
      <c r="E6">
        <v>6.0606060606060552E-2</v>
      </c>
      <c r="F6">
        <v>5.0000000000000044E-2</v>
      </c>
      <c r="G6">
        <v>2.4390243902439046E-2</v>
      </c>
      <c r="H6">
        <v>-1.8691588785046731E-2</v>
      </c>
      <c r="I6">
        <v>0.32911392405063289</v>
      </c>
      <c r="J6">
        <v>-5.8295964125560484E-2</v>
      </c>
      <c r="K6">
        <v>-1.4084507042253391E-2</v>
      </c>
      <c r="L6">
        <v>-1.4084507042253391E-2</v>
      </c>
      <c r="M6">
        <v>-1.4084507042253391E-2</v>
      </c>
      <c r="N6">
        <v>-2.777777777777779E-2</v>
      </c>
      <c r="O6">
        <v>-1.8691588785046731E-2</v>
      </c>
      <c r="P6">
        <v>-1.8691588785046731E-2</v>
      </c>
      <c r="Q6">
        <v>2.4390243902439046E-2</v>
      </c>
      <c r="R6">
        <v>9.9476439790576077E-2</v>
      </c>
      <c r="S6">
        <v>0.13513513513513509</v>
      </c>
      <c r="T6">
        <v>0.16666666666666674</v>
      </c>
      <c r="U6">
        <v>0.17318435754189943</v>
      </c>
      <c r="V6">
        <v>0.18644067796610164</v>
      </c>
      <c r="W6">
        <v>0.19999999999999996</v>
      </c>
      <c r="X6">
        <v>0.2068965517241379</v>
      </c>
      <c r="Y6">
        <v>0.18644067796610164</v>
      </c>
      <c r="Z6">
        <v>0.16666666666666674</v>
      </c>
      <c r="AA6">
        <v>0.16022099447513805</v>
      </c>
      <c r="AB6">
        <v>0.19318181818181812</v>
      </c>
      <c r="AC6">
        <v>0.22093023255813971</v>
      </c>
      <c r="AD6">
        <v>0.24260355029585812</v>
      </c>
      <c r="AE6">
        <v>0.26506024096385561</v>
      </c>
      <c r="AF6">
        <v>0.33757961783439483</v>
      </c>
      <c r="AG6">
        <v>0.36363636363636376</v>
      </c>
      <c r="AH6">
        <v>0.37254901960784315</v>
      </c>
      <c r="AI6">
        <v>0.40000000000000013</v>
      </c>
      <c r="AJ6">
        <v>0.43835616438356184</v>
      </c>
      <c r="AK6">
        <v>0.40000000000000013</v>
      </c>
      <c r="AL6">
        <v>0.47887323943661975</v>
      </c>
      <c r="AM6">
        <v>0.46853146853146876</v>
      </c>
      <c r="AN6">
        <v>0.51079136690647498</v>
      </c>
      <c r="AO6">
        <v>0.52173913043478271</v>
      </c>
      <c r="AP6">
        <v>0.56716417910447769</v>
      </c>
      <c r="AQ6">
        <v>0.54411764705882359</v>
      </c>
      <c r="AR6">
        <v>0.57894736842105265</v>
      </c>
      <c r="AS6">
        <v>0.59090909090909083</v>
      </c>
      <c r="AT6">
        <v>0.62790697674418605</v>
      </c>
      <c r="AU6">
        <v>0.62790697674418605</v>
      </c>
      <c r="AV6">
        <v>0.66666666666666674</v>
      </c>
      <c r="AW6">
        <v>0.59090909090909083</v>
      </c>
      <c r="AX6">
        <v>0.56716417910447769</v>
      </c>
      <c r="AY6">
        <v>0.53284671532846706</v>
      </c>
      <c r="AZ6">
        <v>0.53284671532846706</v>
      </c>
      <c r="BA6">
        <v>0.51079136690647498</v>
      </c>
      <c r="BB6">
        <v>0.51079136690647498</v>
      </c>
      <c r="BC6">
        <v>0.48936170212765973</v>
      </c>
      <c r="BD6">
        <v>0.46853146853146876</v>
      </c>
      <c r="BE6">
        <v>0.47887323943661975</v>
      </c>
      <c r="BF6">
        <v>0.44827586206896552</v>
      </c>
      <c r="BG6">
        <v>0.45833333333333348</v>
      </c>
      <c r="BH6">
        <v>0.46853146853146876</v>
      </c>
      <c r="BI6">
        <v>0.47887323943661975</v>
      </c>
      <c r="BJ6">
        <v>0.54411764705882359</v>
      </c>
      <c r="BK6">
        <v>0.57894736842105265</v>
      </c>
      <c r="BL6">
        <v>0.61538461538461542</v>
      </c>
      <c r="BM6">
        <v>0.66666666666666674</v>
      </c>
      <c r="BN6">
        <v>0.75000000000000022</v>
      </c>
      <c r="BO6">
        <v>0.82608695652173925</v>
      </c>
    </row>
    <row r="7" spans="1:70" x14ac:dyDescent="0.25">
      <c r="A7" t="s">
        <v>109</v>
      </c>
      <c r="M7">
        <v>-0.53642384105960272</v>
      </c>
      <c r="N7">
        <v>-0.5374449339207048</v>
      </c>
      <c r="O7">
        <v>-0.49029126213592233</v>
      </c>
      <c r="P7">
        <v>-0.48402948402948409</v>
      </c>
      <c r="Q7">
        <v>-0.44297082228116713</v>
      </c>
      <c r="R7">
        <v>-0.38775510204081631</v>
      </c>
      <c r="S7">
        <v>-0.29999999999999993</v>
      </c>
      <c r="T7">
        <v>-0.2976588628762542</v>
      </c>
      <c r="U7">
        <v>-0.20454545454545459</v>
      </c>
      <c r="V7">
        <v>-0.27586206896551724</v>
      </c>
      <c r="W7">
        <v>-0.25531914893617014</v>
      </c>
      <c r="X7">
        <v>-0.18287937743190652</v>
      </c>
      <c r="Y7">
        <v>-0.12133891213389125</v>
      </c>
      <c r="Z7">
        <v>1.9417475728155331E-2</v>
      </c>
      <c r="AA7">
        <v>0.2068965517241379</v>
      </c>
      <c r="AB7">
        <v>0.26506024096385561</v>
      </c>
      <c r="AC7">
        <v>0.32911392405063289</v>
      </c>
      <c r="AD7">
        <v>0.37254901960784315</v>
      </c>
      <c r="AE7">
        <v>0.35483870967741948</v>
      </c>
      <c r="AF7">
        <v>0.34615384615384626</v>
      </c>
      <c r="AG7">
        <v>0.33757961783439483</v>
      </c>
      <c r="AH7">
        <v>0.22807017543859653</v>
      </c>
      <c r="AI7">
        <v>0.19318181818181812</v>
      </c>
      <c r="AJ7">
        <v>0.26964933494558663</v>
      </c>
      <c r="AK7">
        <v>0.26811594202898559</v>
      </c>
      <c r="AL7">
        <v>0.28518971848225227</v>
      </c>
      <c r="AM7">
        <v>0.33418043202033032</v>
      </c>
      <c r="AN7">
        <v>0.36629798308392991</v>
      </c>
      <c r="AO7">
        <v>0.43442622950819687</v>
      </c>
      <c r="AP7">
        <v>0.47368421052631571</v>
      </c>
      <c r="AQ7">
        <v>0.41891891891891908</v>
      </c>
      <c r="AR7">
        <v>0.60427807486631036</v>
      </c>
      <c r="AS7">
        <v>0.78268251273344669</v>
      </c>
      <c r="AT7">
        <v>0.76322418136020143</v>
      </c>
      <c r="AU7">
        <v>0.80412371134020644</v>
      </c>
      <c r="AV7">
        <v>0.93548387096774199</v>
      </c>
      <c r="AW7">
        <v>0.85512367491166108</v>
      </c>
      <c r="AX7">
        <v>0.66799046862589373</v>
      </c>
      <c r="AY7">
        <v>0.7617449664429532</v>
      </c>
      <c r="AZ7">
        <v>0.82767624020887731</v>
      </c>
      <c r="BA7">
        <v>0.71288743882544869</v>
      </c>
      <c r="BB7">
        <v>0.68810289389067525</v>
      </c>
      <c r="BC7">
        <v>0.61912104857363159</v>
      </c>
      <c r="BD7">
        <v>0.76916596461668063</v>
      </c>
      <c r="BE7">
        <v>0.74273858921161828</v>
      </c>
      <c r="BF7">
        <v>0.69491525423728806</v>
      </c>
      <c r="BG7">
        <v>0.79180887372013675</v>
      </c>
      <c r="BH7">
        <v>0.99619771863117879</v>
      </c>
      <c r="BI7">
        <v>1.1494370522006143</v>
      </c>
      <c r="BJ7">
        <v>1.2875816993464051</v>
      </c>
      <c r="BK7">
        <v>1.5089605734767026</v>
      </c>
      <c r="BL7">
        <v>1.5990099009900991</v>
      </c>
      <c r="BM7">
        <v>1.6992287917737792</v>
      </c>
      <c r="BN7">
        <v>1.912621359223301</v>
      </c>
    </row>
    <row r="8" spans="1:70" x14ac:dyDescent="0.25">
      <c r="A8" t="s">
        <v>110</v>
      </c>
      <c r="C8">
        <v>-0.21933085501858729</v>
      </c>
      <c r="D8">
        <v>-0.24460431654676251</v>
      </c>
      <c r="E8">
        <v>-0.26573426573426562</v>
      </c>
      <c r="F8">
        <v>-0.27083333333333326</v>
      </c>
      <c r="G8">
        <v>-0.28327645051194539</v>
      </c>
      <c r="H8">
        <v>-0.26573426573426562</v>
      </c>
      <c r="I8">
        <v>-0.24460431654676251</v>
      </c>
      <c r="J8">
        <v>-0.21641791044776115</v>
      </c>
      <c r="K8">
        <v>-0.19230769230769229</v>
      </c>
      <c r="L8">
        <v>-0.16334661354581659</v>
      </c>
      <c r="M8">
        <v>-0.1393442622950819</v>
      </c>
      <c r="N8">
        <v>-0.12863070539419086</v>
      </c>
      <c r="O8">
        <v>-4.5454545454545525E-2</v>
      </c>
      <c r="P8">
        <v>2.941176470588247E-2</v>
      </c>
      <c r="Q8">
        <v>9.375E-2</v>
      </c>
      <c r="R8">
        <v>0.16022099447513805</v>
      </c>
      <c r="S8">
        <v>0.2068965517241379</v>
      </c>
      <c r="T8">
        <v>0.24260355029585812</v>
      </c>
      <c r="U8">
        <v>0.19999999999999996</v>
      </c>
      <c r="V8">
        <v>0.12903225806451601</v>
      </c>
      <c r="W8">
        <v>0.10526315789473695</v>
      </c>
      <c r="X8">
        <v>0.15384615384615397</v>
      </c>
      <c r="Y8">
        <v>0.1797752808988764</v>
      </c>
      <c r="Z8">
        <v>0.18644067796610164</v>
      </c>
      <c r="AA8">
        <v>0.18644067796610164</v>
      </c>
      <c r="AB8">
        <v>0.17318435754189943</v>
      </c>
      <c r="AC8">
        <v>0.1797752808988764</v>
      </c>
      <c r="AD8">
        <v>0.16022099447513805</v>
      </c>
      <c r="AE8">
        <v>0.15384615384615397</v>
      </c>
      <c r="AF8">
        <v>0.17318435754189943</v>
      </c>
      <c r="AG8">
        <v>0.14754098360655732</v>
      </c>
      <c r="AH8">
        <v>0.15384615384615397</v>
      </c>
      <c r="AI8">
        <v>0.17318435754189943</v>
      </c>
      <c r="AJ8">
        <v>0.19318181818181812</v>
      </c>
      <c r="AK8">
        <v>0.2068965517241379</v>
      </c>
      <c r="AL8">
        <v>0.22807017543859653</v>
      </c>
      <c r="AM8">
        <v>0.21387283236994237</v>
      </c>
      <c r="AN8">
        <v>0.22093023255813971</v>
      </c>
      <c r="AO8">
        <v>0.22807017543859653</v>
      </c>
      <c r="AP8">
        <v>0.25</v>
      </c>
      <c r="AQ8">
        <v>0.28048780487804881</v>
      </c>
      <c r="AR8">
        <v>0.2883435582822087</v>
      </c>
      <c r="AS8">
        <v>0.2883435582822087</v>
      </c>
      <c r="AT8">
        <v>0.23529411764705888</v>
      </c>
      <c r="AU8">
        <v>0.19999999999999996</v>
      </c>
      <c r="AV8">
        <v>0.19318181818181812</v>
      </c>
      <c r="AW8">
        <v>0.15384615384615397</v>
      </c>
      <c r="AX8">
        <v>0.12903225806451601</v>
      </c>
      <c r="AY8">
        <v>9.9476439790576077E-2</v>
      </c>
      <c r="AZ8">
        <v>0.11111111111111116</v>
      </c>
      <c r="BA8">
        <v>9.375E-2</v>
      </c>
      <c r="BB8">
        <v>9.9476439790576077E-2</v>
      </c>
      <c r="BC8">
        <v>9.375E-2</v>
      </c>
      <c r="BD8">
        <v>0.14754098360655732</v>
      </c>
      <c r="BE8">
        <v>0.16022099447513805</v>
      </c>
      <c r="BF8">
        <v>0.16666666666666674</v>
      </c>
      <c r="BG8">
        <v>0.17318435754189943</v>
      </c>
      <c r="BH8">
        <v>0.2068965517241379</v>
      </c>
      <c r="BI8">
        <v>0.25</v>
      </c>
      <c r="BJ8">
        <v>0.28676470588235303</v>
      </c>
      <c r="BK8">
        <v>0.33672819859961822</v>
      </c>
      <c r="BL8">
        <v>0.32659507264687315</v>
      </c>
      <c r="BM8">
        <v>0.34615384615384626</v>
      </c>
      <c r="BN8">
        <v>0.34615384615384626</v>
      </c>
      <c r="BO8">
        <v>0.35396518375241781</v>
      </c>
    </row>
    <row r="9" spans="1:70" x14ac:dyDescent="0.25">
      <c r="A9" t="s">
        <v>111</v>
      </c>
      <c r="C9">
        <v>-0.42528735632183901</v>
      </c>
      <c r="D9">
        <v>-0.41988950276243098</v>
      </c>
      <c r="E9">
        <v>-0.3932389482808436</v>
      </c>
      <c r="F9">
        <v>-0.3672793009942753</v>
      </c>
      <c r="G9">
        <v>-0.34169278996865204</v>
      </c>
      <c r="H9">
        <v>-0.2790937178166838</v>
      </c>
      <c r="I9">
        <v>-0.22822491730981254</v>
      </c>
      <c r="J9">
        <v>-0.17904612978889745</v>
      </c>
      <c r="K9">
        <v>-0.14772727272727271</v>
      </c>
      <c r="L9">
        <v>-0.14495114006514653</v>
      </c>
      <c r="M9">
        <v>-0.15322580645161288</v>
      </c>
      <c r="N9">
        <v>-7.3256840247131527E-2</v>
      </c>
      <c r="O9">
        <v>4.4776119402985204E-2</v>
      </c>
      <c r="P9">
        <v>0.11761575306013849</v>
      </c>
      <c r="Q9">
        <v>0.14441416893732972</v>
      </c>
      <c r="R9">
        <v>0.18376550169109351</v>
      </c>
      <c r="S9">
        <v>0.20828538550057552</v>
      </c>
      <c r="T9">
        <v>0.17318435754189943</v>
      </c>
      <c r="U9">
        <v>0.19318181818181812</v>
      </c>
      <c r="V9">
        <v>0.16150442477876115</v>
      </c>
      <c r="W9">
        <v>0.1416145691764068</v>
      </c>
      <c r="X9">
        <v>0.1589403973509933</v>
      </c>
      <c r="Y9">
        <v>0.14911080711354319</v>
      </c>
      <c r="Z9">
        <v>0.16731517509727634</v>
      </c>
      <c r="AA9">
        <v>0.16246886244118475</v>
      </c>
      <c r="AB9">
        <v>0.13882863340563989</v>
      </c>
      <c r="AC9">
        <v>0.14285714285714302</v>
      </c>
      <c r="AD9">
        <v>0.12179487179487181</v>
      </c>
      <c r="AE9">
        <v>8.5832471561530621E-2</v>
      </c>
      <c r="AF9">
        <v>4.2701092353525372E-2</v>
      </c>
      <c r="AG9">
        <v>9.1302258529553093E-3</v>
      </c>
      <c r="AH9">
        <v>1.8181818181818299E-2</v>
      </c>
      <c r="AI9">
        <v>2.6392961876833043E-2</v>
      </c>
      <c r="AJ9">
        <v>3.9861351819757473E-2</v>
      </c>
      <c r="AK9">
        <v>4.9213090182363306E-2</v>
      </c>
      <c r="AL9">
        <v>6.1678463094034353E-2</v>
      </c>
      <c r="AM9">
        <v>6.2753036437247056E-2</v>
      </c>
      <c r="AN9">
        <v>6.5449010654490047E-2</v>
      </c>
      <c r="AO9">
        <v>5.0525262631315737E-2</v>
      </c>
      <c r="AP9">
        <v>4.6077210460772289E-2</v>
      </c>
      <c r="AQ9">
        <v>2.1400778210116655E-2</v>
      </c>
      <c r="AR9">
        <v>3.4228022654518631E-2</v>
      </c>
      <c r="AS9">
        <v>3.9346696362286604E-2</v>
      </c>
      <c r="AT9">
        <v>2.5641025641025772E-2</v>
      </c>
      <c r="AU9">
        <v>2.3641238118450092E-2</v>
      </c>
      <c r="AV9">
        <v>2.0904229460379176E-2</v>
      </c>
      <c r="AW9">
        <v>-3.7950664136622292E-3</v>
      </c>
      <c r="AX9">
        <v>-9.4339622641509413E-3</v>
      </c>
      <c r="AY9">
        <v>1.3513513513513598E-2</v>
      </c>
      <c r="AZ9">
        <v>4.8951048951049181E-2</v>
      </c>
      <c r="BA9">
        <v>8.7519419989642744E-2</v>
      </c>
      <c r="BB9">
        <v>0.10847189231987331</v>
      </c>
      <c r="BC9">
        <v>0.1167242754586546</v>
      </c>
      <c r="BD9">
        <v>0.13055181695827733</v>
      </c>
      <c r="BE9">
        <v>0.12751677852348986</v>
      </c>
      <c r="BF9">
        <v>0.13913751017087073</v>
      </c>
      <c r="BG9">
        <v>0.15352925020598751</v>
      </c>
      <c r="BH9">
        <v>0.18946474086661014</v>
      </c>
      <c r="BI9">
        <v>0.21422376409366861</v>
      </c>
      <c r="BJ9">
        <v>0.23094958968347012</v>
      </c>
      <c r="BK9">
        <v>0.27931769722814503</v>
      </c>
      <c r="BL9">
        <v>0.26201923076923084</v>
      </c>
      <c r="BM9">
        <v>0.2677331723513432</v>
      </c>
      <c r="BN9">
        <v>0.29910300030931025</v>
      </c>
      <c r="BO9">
        <v>0.29111589302182606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4ACE1-B46F-4BB6-96F0-E4376FF1CDC9}">
  <dimension ref="A1:AP12"/>
  <sheetViews>
    <sheetView topLeftCell="V1" workbookViewId="0">
      <selection activeCell="AD22" sqref="AD22"/>
    </sheetView>
  </sheetViews>
  <sheetFormatPr defaultRowHeight="15" x14ac:dyDescent="0.25"/>
  <sheetData>
    <row r="1" spans="1:42" x14ac:dyDescent="0.25"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43</v>
      </c>
      <c r="W1" t="s">
        <v>44</v>
      </c>
      <c r="X1" t="s">
        <v>45</v>
      </c>
      <c r="Y1" t="s">
        <v>46</v>
      </c>
      <c r="Z1" t="s">
        <v>47</v>
      </c>
      <c r="AA1" t="s">
        <v>48</v>
      </c>
      <c r="AB1" t="s">
        <v>49</v>
      </c>
      <c r="AC1" t="s">
        <v>50</v>
      </c>
      <c r="AD1" t="s">
        <v>51</v>
      </c>
      <c r="AE1" t="s">
        <v>52</v>
      </c>
      <c r="AF1" t="s">
        <v>53</v>
      </c>
      <c r="AG1" t="s">
        <v>54</v>
      </c>
      <c r="AH1" t="s">
        <v>55</v>
      </c>
      <c r="AI1" t="s">
        <v>56</v>
      </c>
      <c r="AJ1" t="s">
        <v>57</v>
      </c>
      <c r="AK1">
        <v>2025</v>
      </c>
    </row>
    <row r="2" spans="1:42" x14ac:dyDescent="0.25">
      <c r="A2" t="s">
        <v>58</v>
      </c>
      <c r="C2">
        <v>1591.61</v>
      </c>
      <c r="D2">
        <v>1709.89</v>
      </c>
      <c r="E2">
        <v>1757.34</v>
      </c>
      <c r="F2">
        <v>1838.02</v>
      </c>
      <c r="G2">
        <v>1899.93</v>
      </c>
      <c r="H2">
        <v>1928.56</v>
      </c>
      <c r="I2">
        <v>1967.18</v>
      </c>
      <c r="J2">
        <v>2022.31</v>
      </c>
      <c r="K2">
        <v>2077.2399999999998</v>
      </c>
      <c r="L2">
        <v>2129.66</v>
      </c>
      <c r="M2">
        <v>2195.5300000000002</v>
      </c>
      <c r="N2">
        <v>2223.36</v>
      </c>
      <c r="O2">
        <v>2240.81</v>
      </c>
      <c r="P2">
        <v>2293.04</v>
      </c>
      <c r="Q2">
        <v>2325.71</v>
      </c>
      <c r="R2">
        <v>2426.1799999999998</v>
      </c>
      <c r="S2">
        <v>2542.2199999999998</v>
      </c>
      <c r="T2">
        <v>2589.2800000000002</v>
      </c>
      <c r="U2">
        <v>2493.9699999999998</v>
      </c>
      <c r="V2">
        <v>2615.2600000000002</v>
      </c>
      <c r="W2">
        <v>2746.91</v>
      </c>
      <c r="X2">
        <v>2799.28</v>
      </c>
      <c r="Y2">
        <v>2866.48</v>
      </c>
      <c r="Z2">
        <v>2984.47</v>
      </c>
      <c r="AA2">
        <v>3087.03</v>
      </c>
      <c r="AB2">
        <v>3195.21</v>
      </c>
      <c r="AC2">
        <v>3333.11</v>
      </c>
      <c r="AD2">
        <v>3434.03</v>
      </c>
      <c r="AE2">
        <v>3537.28</v>
      </c>
      <c r="AF2">
        <v>3450.72</v>
      </c>
      <c r="AG2">
        <v>3682.34</v>
      </c>
      <c r="AH2">
        <v>3989.39</v>
      </c>
      <c r="AI2">
        <v>4219.3100000000004</v>
      </c>
      <c r="AJ2">
        <v>4328.97</v>
      </c>
      <c r="AK2">
        <v>4465.5727299999999</v>
      </c>
      <c r="AM2">
        <v>4640.9997499999999</v>
      </c>
      <c r="AN2">
        <v>4798.2803000000004</v>
      </c>
    </row>
    <row r="3" spans="1:42" x14ac:dyDescent="0.25">
      <c r="A3" t="s">
        <v>59</v>
      </c>
      <c r="C3">
        <v>603.99800000000005</v>
      </c>
      <c r="D3">
        <v>634.5</v>
      </c>
      <c r="E3">
        <v>648.77099999999996</v>
      </c>
      <c r="F3">
        <v>692.93799999999999</v>
      </c>
      <c r="G3">
        <v>717.202</v>
      </c>
      <c r="H3">
        <v>735.83</v>
      </c>
      <c r="I3">
        <v>763.55100000000004</v>
      </c>
      <c r="J3">
        <v>790.52200000000005</v>
      </c>
      <c r="K3">
        <v>795.64099999999996</v>
      </c>
      <c r="L3">
        <v>798.21900000000005</v>
      </c>
      <c r="M3">
        <v>842.34100000000001</v>
      </c>
      <c r="N3">
        <v>859.08799999999997</v>
      </c>
      <c r="O3">
        <v>863.69799999999998</v>
      </c>
      <c r="P3">
        <v>911.077</v>
      </c>
      <c r="Q3">
        <v>942.43299999999999</v>
      </c>
      <c r="R3">
        <v>1013.066</v>
      </c>
      <c r="S3">
        <v>1069.21</v>
      </c>
      <c r="T3">
        <v>1063.819</v>
      </c>
      <c r="U3">
        <v>968.29</v>
      </c>
      <c r="V3">
        <v>1046.0609999999999</v>
      </c>
      <c r="W3">
        <v>1099.202</v>
      </c>
      <c r="X3">
        <v>1091.0920000000001</v>
      </c>
      <c r="Y3">
        <v>1107.8150000000001</v>
      </c>
      <c r="Z3">
        <v>1156.0530000000001</v>
      </c>
      <c r="AA3">
        <v>1184.2829999999999</v>
      </c>
      <c r="AB3">
        <v>1220.76</v>
      </c>
      <c r="AC3">
        <v>1271.4459999999999</v>
      </c>
      <c r="AD3">
        <v>1278.6669999999999</v>
      </c>
      <c r="AE3">
        <v>1290.8779999999999</v>
      </c>
      <c r="AF3">
        <v>1277.1679999999999</v>
      </c>
      <c r="AG3">
        <v>1413.3510000000001</v>
      </c>
      <c r="AH3">
        <v>1528.81</v>
      </c>
      <c r="AI3">
        <v>1639.232</v>
      </c>
      <c r="AJ3">
        <v>1586.8019999999999</v>
      </c>
      <c r="AK3">
        <v>1607.64922</v>
      </c>
      <c r="AM3">
        <v>1690.82024</v>
      </c>
      <c r="AN3">
        <v>1749.33285</v>
      </c>
    </row>
    <row r="4" spans="1:42" x14ac:dyDescent="0.25">
      <c r="A4" t="s">
        <v>60</v>
      </c>
      <c r="B4">
        <f>MIN(C5:BP5)</f>
        <v>0.65534730046452527</v>
      </c>
      <c r="C4">
        <v>863.029</v>
      </c>
      <c r="D4">
        <v>936.81399999999996</v>
      </c>
      <c r="E4">
        <v>960.23299999999995</v>
      </c>
      <c r="F4">
        <v>986.55600000000004</v>
      </c>
      <c r="G4">
        <v>1024.4849999999999</v>
      </c>
      <c r="H4">
        <v>1033.9880000000001</v>
      </c>
      <c r="I4">
        <v>1038.5899999999999</v>
      </c>
      <c r="J4">
        <v>1060.8679999999999</v>
      </c>
      <c r="K4">
        <v>1090.8340000000001</v>
      </c>
      <c r="L4">
        <v>1134.6320000000001</v>
      </c>
      <c r="M4">
        <v>1152.309</v>
      </c>
      <c r="N4">
        <v>1160.2850000000001</v>
      </c>
      <c r="O4">
        <v>1165.998</v>
      </c>
      <c r="P4">
        <v>1170.9639999999999</v>
      </c>
      <c r="Q4">
        <v>1168.433</v>
      </c>
      <c r="R4">
        <v>1190.3489999999999</v>
      </c>
      <c r="S4">
        <v>1224.0039999999999</v>
      </c>
      <c r="T4">
        <v>1271.712</v>
      </c>
      <c r="U4">
        <v>1278.78</v>
      </c>
      <c r="V4">
        <v>1317.1030000000001</v>
      </c>
      <c r="W4">
        <v>1373.46</v>
      </c>
      <c r="X4">
        <v>1428.808</v>
      </c>
      <c r="Y4">
        <v>1471.443</v>
      </c>
      <c r="Z4">
        <v>1531.87</v>
      </c>
      <c r="AA4">
        <v>1594.0039999999999</v>
      </c>
      <c r="AB4">
        <v>1657.4010000000001</v>
      </c>
      <c r="AC4">
        <v>1732.3869999999999</v>
      </c>
      <c r="AD4">
        <v>1816.1020000000001</v>
      </c>
      <c r="AE4">
        <v>1899.0630000000001</v>
      </c>
      <c r="AF4">
        <v>1894.056</v>
      </c>
      <c r="AG4">
        <v>1962.673</v>
      </c>
      <c r="AH4">
        <v>2080.9679999999998</v>
      </c>
      <c r="AI4">
        <v>2229.9059999999999</v>
      </c>
      <c r="AJ4">
        <v>2351.9899999999998</v>
      </c>
      <c r="AK4">
        <v>2453.1255700000002</v>
      </c>
      <c r="AM4">
        <v>2536.5318400000001</v>
      </c>
      <c r="AN4">
        <v>2622.7739200000001</v>
      </c>
    </row>
    <row r="5" spans="1:42" x14ac:dyDescent="0.25">
      <c r="A5" t="s">
        <v>22</v>
      </c>
      <c r="C5">
        <f>C3/C4</f>
        <v>0.69985828981413145</v>
      </c>
      <c r="D5">
        <f t="shared" ref="D5:AM5" si="0">D3/D4</f>
        <v>0.67729559976686948</v>
      </c>
      <c r="E5">
        <f t="shared" si="0"/>
        <v>0.67563914174997108</v>
      </c>
      <c r="F5">
        <f t="shared" si="0"/>
        <v>0.702380807577066</v>
      </c>
      <c r="G5">
        <f t="shared" si="0"/>
        <v>0.70006100626168277</v>
      </c>
      <c r="H5">
        <f t="shared" si="0"/>
        <v>0.71164268830972899</v>
      </c>
      <c r="I5">
        <f t="shared" si="0"/>
        <v>0.73518038879634895</v>
      </c>
      <c r="J5">
        <f t="shared" si="0"/>
        <v>0.74516527975205216</v>
      </c>
      <c r="K5">
        <f t="shared" si="0"/>
        <v>0.729387789526179</v>
      </c>
      <c r="L5">
        <f t="shared" si="0"/>
        <v>0.70350474867622281</v>
      </c>
      <c r="M5">
        <f t="shared" si="0"/>
        <v>0.7310027084748969</v>
      </c>
      <c r="N5">
        <f t="shared" si="0"/>
        <v>0.74041119207780837</v>
      </c>
      <c r="O5">
        <f t="shared" si="0"/>
        <v>0.74073711961770083</v>
      </c>
      <c r="P5">
        <f t="shared" si="0"/>
        <v>0.77805722464567662</v>
      </c>
      <c r="Q5">
        <f t="shared" si="0"/>
        <v>0.80657855435442172</v>
      </c>
      <c r="R5">
        <f t="shared" si="0"/>
        <v>0.85106636793074975</v>
      </c>
      <c r="S5">
        <f t="shared" si="0"/>
        <v>0.87353472701069612</v>
      </c>
      <c r="T5">
        <f t="shared" si="0"/>
        <v>0.83652509373191408</v>
      </c>
      <c r="U5">
        <f t="shared" si="0"/>
        <v>0.75719826709832805</v>
      </c>
      <c r="V5">
        <f t="shared" si="0"/>
        <v>0.79421351253470673</v>
      </c>
      <c r="W5">
        <f t="shared" si="0"/>
        <v>0.80031599027274181</v>
      </c>
      <c r="X5">
        <f t="shared" si="0"/>
        <v>0.76363794155687825</v>
      </c>
      <c r="Y5">
        <f t="shared" si="0"/>
        <v>0.7528765980061749</v>
      </c>
      <c r="Z5">
        <f t="shared" si="0"/>
        <v>0.75466782429318424</v>
      </c>
      <c r="AA5">
        <f t="shared" si="0"/>
        <v>0.74296112180396034</v>
      </c>
      <c r="AB5">
        <f t="shared" si="0"/>
        <v>0.73655078040860356</v>
      </c>
      <c r="AC5">
        <f t="shared" si="0"/>
        <v>0.73392723450360686</v>
      </c>
      <c r="AD5">
        <f t="shared" si="0"/>
        <v>0.704072238233315</v>
      </c>
      <c r="AE5">
        <f t="shared" si="0"/>
        <v>0.67974469514702773</v>
      </c>
      <c r="AF5">
        <f t="shared" si="0"/>
        <v>0.67430318850129023</v>
      </c>
      <c r="AG5">
        <f t="shared" si="0"/>
        <v>0.7201153732690061</v>
      </c>
      <c r="AH5">
        <f t="shared" si="0"/>
        <v>0.73466290687795299</v>
      </c>
      <c r="AI5">
        <f t="shared" si="0"/>
        <v>0.73511260115897259</v>
      </c>
      <c r="AJ5">
        <f t="shared" si="0"/>
        <v>0.67466358275332805</v>
      </c>
      <c r="AK5">
        <f t="shared" si="0"/>
        <v>0.65534730046452527</v>
      </c>
      <c r="AL5">
        <f>AVERAGE(C5:AK5)</f>
        <v>0.73863999671307801</v>
      </c>
      <c r="AM5">
        <f>AM3/AM4</f>
        <v>0.66658742986644315</v>
      </c>
      <c r="AN5">
        <f>AN3/AN4</f>
        <v>0.66697813206866108</v>
      </c>
    </row>
    <row r="6" spans="1:42" x14ac:dyDescent="0.25">
      <c r="A6" t="s">
        <v>23</v>
      </c>
      <c r="B6">
        <f>1/B4</f>
        <v>1.5259084752331733</v>
      </c>
      <c r="C6">
        <f>1/C5</f>
        <v>1.4288606915916939</v>
      </c>
      <c r="D6">
        <f t="shared" ref="D6:AM6" si="1">1/D5</f>
        <v>1.4764602048857367</v>
      </c>
      <c r="E6">
        <f t="shared" si="1"/>
        <v>1.4800800282380069</v>
      </c>
      <c r="F6">
        <f t="shared" si="1"/>
        <v>1.423729107077401</v>
      </c>
      <c r="G6">
        <f t="shared" si="1"/>
        <v>1.428446936846244</v>
      </c>
      <c r="H6">
        <f t="shared" si="1"/>
        <v>1.4051995705529809</v>
      </c>
      <c r="I6">
        <f t="shared" si="1"/>
        <v>1.3602103854228467</v>
      </c>
      <c r="J6">
        <f t="shared" si="1"/>
        <v>1.3419841573036548</v>
      </c>
      <c r="K6">
        <f t="shared" si="1"/>
        <v>1.3710128060268389</v>
      </c>
      <c r="L6">
        <f t="shared" si="1"/>
        <v>1.4214545131098106</v>
      </c>
      <c r="M6">
        <f t="shared" si="1"/>
        <v>1.3679839874825042</v>
      </c>
      <c r="N6">
        <f t="shared" si="1"/>
        <v>1.3506008697595591</v>
      </c>
      <c r="O6">
        <f t="shared" si="1"/>
        <v>1.350006599529002</v>
      </c>
      <c r="P6">
        <f t="shared" si="1"/>
        <v>1.2852525088439286</v>
      </c>
      <c r="Q6">
        <f t="shared" si="1"/>
        <v>1.2398048455433968</v>
      </c>
      <c r="R6">
        <f t="shared" si="1"/>
        <v>1.1749964957860592</v>
      </c>
      <c r="S6">
        <f t="shared" si="1"/>
        <v>1.1447741790667876</v>
      </c>
      <c r="T6">
        <f t="shared" si="1"/>
        <v>1.195421401573012</v>
      </c>
      <c r="U6">
        <f t="shared" si="1"/>
        <v>1.3206580673145443</v>
      </c>
      <c r="V6">
        <f t="shared" si="1"/>
        <v>1.2591072604752498</v>
      </c>
      <c r="W6">
        <f t="shared" si="1"/>
        <v>1.2495064601410841</v>
      </c>
      <c r="X6">
        <f t="shared" si="1"/>
        <v>1.3095211036282914</v>
      </c>
      <c r="Y6">
        <f t="shared" si="1"/>
        <v>1.3282389207584298</v>
      </c>
      <c r="Z6">
        <f t="shared" si="1"/>
        <v>1.3250863065966698</v>
      </c>
      <c r="AA6">
        <f t="shared" si="1"/>
        <v>1.345965449136735</v>
      </c>
      <c r="AB6">
        <f t="shared" si="1"/>
        <v>1.3576796421901112</v>
      </c>
      <c r="AC6">
        <f t="shared" si="1"/>
        <v>1.362532895616487</v>
      </c>
      <c r="AD6">
        <f t="shared" si="1"/>
        <v>1.4203088059674647</v>
      </c>
      <c r="AE6">
        <f t="shared" si="1"/>
        <v>1.47114057254055</v>
      </c>
      <c r="AF6">
        <f t="shared" si="1"/>
        <v>1.4830124149681172</v>
      </c>
      <c r="AG6">
        <f t="shared" si="1"/>
        <v>1.3886663680854934</v>
      </c>
      <c r="AH6">
        <f t="shared" si="1"/>
        <v>1.3611684905253105</v>
      </c>
      <c r="AI6">
        <f t="shared" si="1"/>
        <v>1.3603358157966658</v>
      </c>
      <c r="AJ6">
        <f t="shared" si="1"/>
        <v>1.4822202139901512</v>
      </c>
      <c r="AK6">
        <f t="shared" si="1"/>
        <v>1.5259084752331733</v>
      </c>
      <c r="AM6">
        <f>1/AM5</f>
        <v>1.5001783039928598</v>
      </c>
      <c r="AN6">
        <f>1/AN5</f>
        <v>1.4992995301037193</v>
      </c>
    </row>
    <row r="7" spans="1:42" x14ac:dyDescent="0.25">
      <c r="A7" t="s">
        <v>61</v>
      </c>
      <c r="C7">
        <f>(1.52590847523317-C6)/(1.52590847523317+1)</f>
        <v>3.8420942244361184E-2</v>
      </c>
      <c r="D7">
        <f t="shared" ref="D7:AM7" si="2">(1.52590847523317-D6)/(1.52590847523317+1)</f>
        <v>1.9576429958677987E-2</v>
      </c>
      <c r="E7">
        <f t="shared" si="2"/>
        <v>1.8143352162010778E-2</v>
      </c>
      <c r="F7">
        <f t="shared" si="2"/>
        <v>4.0452521996600328E-2</v>
      </c>
      <c r="G7">
        <f t="shared" si="2"/>
        <v>3.8584746574370297E-2</v>
      </c>
      <c r="H7">
        <f t="shared" si="2"/>
        <v>4.7788312943146616E-2</v>
      </c>
      <c r="I7">
        <f t="shared" si="2"/>
        <v>6.559940371355992E-2</v>
      </c>
      <c r="J7">
        <f t="shared" si="2"/>
        <v>7.2815115722883364E-2</v>
      </c>
      <c r="K7">
        <f t="shared" si="2"/>
        <v>6.13227560400946E-2</v>
      </c>
      <c r="L7">
        <f t="shared" si="2"/>
        <v>4.1353027295938365E-2</v>
      </c>
      <c r="M7">
        <f t="shared" si="2"/>
        <v>6.2521856709826976E-2</v>
      </c>
      <c r="N7">
        <f t="shared" si="2"/>
        <v>6.9403783704961058E-2</v>
      </c>
      <c r="O7">
        <f t="shared" si="2"/>
        <v>6.9639053603448631E-2</v>
      </c>
      <c r="P7">
        <f t="shared" si="2"/>
        <v>9.5275014415170403E-2</v>
      </c>
      <c r="Q7">
        <f t="shared" si="2"/>
        <v>0.11326761539266089</v>
      </c>
      <c r="R7">
        <f t="shared" si="2"/>
        <v>0.13892505721717316</v>
      </c>
      <c r="S7">
        <f t="shared" si="2"/>
        <v>0.1508899866734876</v>
      </c>
      <c r="T7">
        <f t="shared" si="2"/>
        <v>0.13083889495625936</v>
      </c>
      <c r="U7">
        <f t="shared" si="2"/>
        <v>8.1258054253006445E-2</v>
      </c>
      <c r="V7">
        <f t="shared" si="2"/>
        <v>0.10562584407706672</v>
      </c>
      <c r="W7">
        <f t="shared" si="2"/>
        <v>0.1094267736943916</v>
      </c>
      <c r="X7">
        <f t="shared" si="2"/>
        <v>8.566714658372708E-2</v>
      </c>
      <c r="Y7">
        <f t="shared" si="2"/>
        <v>7.8256815879479982E-2</v>
      </c>
      <c r="Z7">
        <f t="shared" si="2"/>
        <v>7.9504926882975044E-2</v>
      </c>
      <c r="AA7">
        <f t="shared" si="2"/>
        <v>7.1238933580055466E-2</v>
      </c>
      <c r="AB7">
        <f t="shared" si="2"/>
        <v>6.6601317780340147E-2</v>
      </c>
      <c r="AC7">
        <f t="shared" si="2"/>
        <v>6.4679928516254537E-2</v>
      </c>
      <c r="AD7">
        <f t="shared" si="2"/>
        <v>4.1806609503520213E-2</v>
      </c>
      <c r="AE7">
        <f t="shared" si="2"/>
        <v>2.1682457313725232E-2</v>
      </c>
      <c r="AF7">
        <f t="shared" si="2"/>
        <v>1.6982428573977915E-2</v>
      </c>
      <c r="AG7">
        <f t="shared" si="2"/>
        <v>5.4333760899633383E-2</v>
      </c>
      <c r="AH7">
        <f t="shared" si="2"/>
        <v>6.5220092621389253E-2</v>
      </c>
      <c r="AI7">
        <f t="shared" si="2"/>
        <v>6.5549746184378227E-2</v>
      </c>
      <c r="AJ7">
        <f t="shared" si="2"/>
        <v>1.729605869388668E-2</v>
      </c>
      <c r="AK7">
        <f t="shared" si="2"/>
        <v>-1.3186024381061595E-15</v>
      </c>
      <c r="AM7">
        <f>(1.52590847523317-AM6)/(1.52590847523317+1)</f>
        <v>1.0186501804240947E-2</v>
      </c>
      <c r="AN7">
        <f>(1.52590847523317-AN6)/(1.52590847523317+1)</f>
        <v>1.0534405894098899E-2</v>
      </c>
    </row>
    <row r="8" spans="1:42" x14ac:dyDescent="0.25">
      <c r="A8" t="s">
        <v>62</v>
      </c>
      <c r="C8">
        <f>(C5-0.655347)/(1+0.655347)</f>
        <v>2.6889401324393884E-2</v>
      </c>
      <c r="D8">
        <f t="shared" ref="D8:AM8" si="3">(D5-0.655347)/(1+0.655347)</f>
        <v>1.3259213788329257E-2</v>
      </c>
      <c r="E8">
        <f t="shared" si="3"/>
        <v>1.2258542619747443E-2</v>
      </c>
      <c r="F8">
        <f t="shared" si="3"/>
        <v>2.8413261737307037E-2</v>
      </c>
      <c r="G8">
        <f t="shared" si="3"/>
        <v>2.7011862927641614E-2</v>
      </c>
      <c r="H8">
        <f t="shared" si="3"/>
        <v>3.400839117703356E-2</v>
      </c>
      <c r="I8">
        <f t="shared" si="3"/>
        <v>4.8227585392276631E-2</v>
      </c>
      <c r="J8">
        <f t="shared" si="3"/>
        <v>5.4259487438012788E-2</v>
      </c>
      <c r="K8">
        <f t="shared" si="3"/>
        <v>4.4728259105902862E-2</v>
      </c>
      <c r="L8">
        <f t="shared" si="3"/>
        <v>2.9092237866877944E-2</v>
      </c>
      <c r="M8">
        <f t="shared" si="3"/>
        <v>4.570383640100649E-2</v>
      </c>
      <c r="N8">
        <f t="shared" si="3"/>
        <v>5.1387529066599547E-2</v>
      </c>
      <c r="O8">
        <f t="shared" si="3"/>
        <v>5.1584422853758652E-2</v>
      </c>
      <c r="P8">
        <f t="shared" si="3"/>
        <v>7.412960826079161E-2</v>
      </c>
      <c r="Q8">
        <f t="shared" si="3"/>
        <v>9.1359427572842253E-2</v>
      </c>
      <c r="R8">
        <f t="shared" si="3"/>
        <v>0.11823464683280892</v>
      </c>
      <c r="S8">
        <f t="shared" si="3"/>
        <v>0.13180784875358226</v>
      </c>
      <c r="T8">
        <f t="shared" si="3"/>
        <v>0.1094502202450085</v>
      </c>
      <c r="U8">
        <f t="shared" si="3"/>
        <v>6.1528650547787285E-2</v>
      </c>
      <c r="V8">
        <f t="shared" si="3"/>
        <v>8.3889669377300788E-2</v>
      </c>
      <c r="W8">
        <f t="shared" si="3"/>
        <v>8.757619415913509E-2</v>
      </c>
      <c r="X8">
        <f t="shared" si="3"/>
        <v>6.5418876861998265E-2</v>
      </c>
      <c r="Y8">
        <f t="shared" si="3"/>
        <v>5.8917917515889352E-2</v>
      </c>
      <c r="Z8">
        <f t="shared" si="3"/>
        <v>6.0000002593525247E-2</v>
      </c>
      <c r="AA8">
        <f t="shared" si="3"/>
        <v>5.2927949127258719E-2</v>
      </c>
      <c r="AB8">
        <f t="shared" si="3"/>
        <v>4.9055443002949561E-2</v>
      </c>
      <c r="AC8">
        <f t="shared" si="3"/>
        <v>4.7470551191748228E-2</v>
      </c>
      <c r="AD8">
        <f t="shared" si="3"/>
        <v>2.9435059980363627E-2</v>
      </c>
      <c r="AE8">
        <f t="shared" si="3"/>
        <v>1.4738719523476178E-2</v>
      </c>
      <c r="AF8">
        <f t="shared" si="3"/>
        <v>1.1451489325978311E-2</v>
      </c>
      <c r="AG8">
        <f t="shared" si="3"/>
        <v>3.9126765124778119E-2</v>
      </c>
      <c r="AH8">
        <f t="shared" si="3"/>
        <v>4.7914973040669412E-2</v>
      </c>
      <c r="AI8">
        <f t="shared" si="3"/>
        <v>4.8186634680808665E-2</v>
      </c>
      <c r="AJ8">
        <f t="shared" si="3"/>
        <v>1.1669204555496847E-2</v>
      </c>
      <c r="AK8">
        <f t="shared" si="3"/>
        <v>1.8151150499576494E-7</v>
      </c>
      <c r="AM8">
        <f>(AM5-0.655347)/(1+0.655347)</f>
        <v>6.7903768010230707E-3</v>
      </c>
      <c r="AN8">
        <f>(AN5-0.655347)/(1+0.655347)</f>
        <v>7.0264011525444916E-3</v>
      </c>
    </row>
    <row r="9" spans="1:42" x14ac:dyDescent="0.25">
      <c r="A9" t="s">
        <v>14</v>
      </c>
      <c r="C9">
        <v>52.814993661124525</v>
      </c>
      <c r="D9">
        <v>55.619950096496254</v>
      </c>
      <c r="E9">
        <v>57.725102754382704</v>
      </c>
      <c r="F9">
        <v>58.8471079385331</v>
      </c>
      <c r="G9">
        <v>59.927349219551189</v>
      </c>
      <c r="H9">
        <v>60.205532990414973</v>
      </c>
      <c r="I9">
        <v>60.293138671985396</v>
      </c>
      <c r="J9">
        <v>60.710591978294396</v>
      </c>
      <c r="K9">
        <v>61.059310879448319</v>
      </c>
      <c r="L9">
        <v>60.849804988735372</v>
      </c>
      <c r="M9">
        <v>61.722026179151968</v>
      </c>
      <c r="N9">
        <v>62.647388948554173</v>
      </c>
      <c r="O9">
        <v>63.475375285653143</v>
      </c>
      <c r="P9">
        <v>64.208730690654804</v>
      </c>
      <c r="Q9">
        <v>64.551942441395681</v>
      </c>
      <c r="R9">
        <v>64.833654987524127</v>
      </c>
      <c r="S9">
        <v>66.026938202020361</v>
      </c>
      <c r="T9">
        <v>66.657337349300306</v>
      </c>
      <c r="U9">
        <v>67.972488472936647</v>
      </c>
      <c r="V9">
        <v>68.448138308610368</v>
      </c>
      <c r="W9">
        <v>69.289868296740124</v>
      </c>
      <c r="X9">
        <v>70.285104046382813</v>
      </c>
      <c r="Y9">
        <v>71.687780101583513</v>
      </c>
      <c r="Z9">
        <v>73.046051728453889</v>
      </c>
      <c r="AA9">
        <v>74.320294899022116</v>
      </c>
      <c r="AB9">
        <v>75.252456818934263</v>
      </c>
      <c r="AC9">
        <v>76.363641502273111</v>
      </c>
      <c r="AD9">
        <v>77.792302909422716</v>
      </c>
      <c r="AE9">
        <v>79.355372701652954</v>
      </c>
      <c r="AF9">
        <v>80.750006056250456</v>
      </c>
      <c r="AG9">
        <v>82.927656069574212</v>
      </c>
      <c r="AH9">
        <v>88.245940293445514</v>
      </c>
      <c r="AI9">
        <v>94.150582611293686</v>
      </c>
      <c r="AJ9">
        <v>97.07892505591937</v>
      </c>
      <c r="AK9">
        <v>99.999983849998799</v>
      </c>
      <c r="AM9">
        <v>102.45978245948369</v>
      </c>
      <c r="AN9">
        <v>105.52317121423785</v>
      </c>
    </row>
    <row r="10" spans="1:42" x14ac:dyDescent="0.25">
      <c r="A10" t="s">
        <v>63</v>
      </c>
      <c r="C10">
        <f>C7*100*C3/C9</f>
        <v>43.938606568064422</v>
      </c>
      <c r="D10">
        <f t="shared" ref="D10:AM10" si="4">D7*100*D3/D9</f>
        <v>22.332355184122417</v>
      </c>
      <c r="E10">
        <f t="shared" si="4"/>
        <v>20.391268553621078</v>
      </c>
      <c r="F10">
        <f t="shared" si="4"/>
        <v>47.633759192650956</v>
      </c>
      <c r="G10">
        <f t="shared" si="4"/>
        <v>46.177676424912256</v>
      </c>
      <c r="H10">
        <f t="shared" si="4"/>
        <v>58.406715406960814</v>
      </c>
      <c r="I10">
        <f t="shared" si="4"/>
        <v>83.07494253598297</v>
      </c>
      <c r="J10">
        <f t="shared" si="4"/>
        <v>94.813687423876701</v>
      </c>
      <c r="K10">
        <f t="shared" si="4"/>
        <v>79.907385517053413</v>
      </c>
      <c r="L10">
        <f t="shared" si="4"/>
        <v>54.246307118399592</v>
      </c>
      <c r="M10">
        <f t="shared" si="4"/>
        <v>85.325655301641874</v>
      </c>
      <c r="N10">
        <f t="shared" si="4"/>
        <v>95.173891101017119</v>
      </c>
      <c r="O10">
        <f t="shared" si="4"/>
        <v>94.756606083093089</v>
      </c>
      <c r="P10">
        <f t="shared" si="4"/>
        <v>135.18858475263994</v>
      </c>
      <c r="Q10">
        <f t="shared" si="4"/>
        <v>165.36626868240774</v>
      </c>
      <c r="R10">
        <f t="shared" si="4"/>
        <v>217.07900324585316</v>
      </c>
      <c r="S10">
        <f t="shared" si="4"/>
        <v>244.3443343647624</v>
      </c>
      <c r="T10">
        <f t="shared" si="4"/>
        <v>208.81257477191133</v>
      </c>
      <c r="U10">
        <f t="shared" si="4"/>
        <v>115.75471653354388</v>
      </c>
      <c r="V10">
        <f t="shared" si="4"/>
        <v>161.42305519389322</v>
      </c>
      <c r="W10">
        <f t="shared" si="4"/>
        <v>173.59266434639989</v>
      </c>
      <c r="X10">
        <f t="shared" si="4"/>
        <v>132.98797742214111</v>
      </c>
      <c r="Y10">
        <f t="shared" si="4"/>
        <v>120.93284847247089</v>
      </c>
      <c r="Z10">
        <f t="shared" si="4"/>
        <v>125.82734735550557</v>
      </c>
      <c r="AA10">
        <f t="shared" si="4"/>
        <v>113.51819592699019</v>
      </c>
      <c r="AB10">
        <f t="shared" si="4"/>
        <v>108.0419538848479</v>
      </c>
      <c r="AC10">
        <f t="shared" si="4"/>
        <v>107.69134993363275</v>
      </c>
      <c r="AD10">
        <f t="shared" si="4"/>
        <v>68.717250877994829</v>
      </c>
      <c r="AE10">
        <f t="shared" si="4"/>
        <v>35.270966765485291</v>
      </c>
      <c r="AF10">
        <f t="shared" si="4"/>
        <v>26.859953820760552</v>
      </c>
      <c r="AG10">
        <f t="shared" si="4"/>
        <v>92.602008715681805</v>
      </c>
      <c r="AH10">
        <f t="shared" si="4"/>
        <v>112.9900474389438</v>
      </c>
      <c r="AI10">
        <f t="shared" si="4"/>
        <v>114.12700650077713</v>
      </c>
      <c r="AJ10">
        <f t="shared" si="4"/>
        <v>28.271244775081378</v>
      </c>
      <c r="AK10">
        <f t="shared" si="4"/>
        <v>-2.1198505234673502E-12</v>
      </c>
      <c r="AM10">
        <f>AM7*100*AM3/AM9</f>
        <v>16.81005269771866</v>
      </c>
      <c r="AN10">
        <f>AN7*100*AN3/AN9</f>
        <v>17.463635781346174</v>
      </c>
      <c r="AO10">
        <f>SUM(C10:AN10)</f>
        <v>3469.8518986721842</v>
      </c>
      <c r="AP10">
        <f>AO10/AK3</f>
        <v>2.1583389308472305</v>
      </c>
    </row>
    <row r="11" spans="1:42" x14ac:dyDescent="0.25">
      <c r="A11" t="s">
        <v>64</v>
      </c>
      <c r="C11">
        <v>1.33</v>
      </c>
      <c r="D11">
        <v>1.29</v>
      </c>
      <c r="E11">
        <v>1.28</v>
      </c>
      <c r="F11">
        <v>1.24</v>
      </c>
      <c r="G11">
        <v>1.25</v>
      </c>
      <c r="H11">
        <v>1.3</v>
      </c>
      <c r="I11">
        <v>1.35</v>
      </c>
      <c r="J11">
        <v>1.36</v>
      </c>
      <c r="K11">
        <v>1.36</v>
      </c>
      <c r="L11">
        <v>1.38</v>
      </c>
      <c r="M11">
        <v>1.35</v>
      </c>
      <c r="N11">
        <v>1.34</v>
      </c>
      <c r="O11">
        <v>1.34</v>
      </c>
      <c r="P11">
        <v>1.36</v>
      </c>
      <c r="Q11">
        <v>1.34</v>
      </c>
      <c r="R11">
        <v>1.33</v>
      </c>
      <c r="S11">
        <v>1.37</v>
      </c>
      <c r="T11">
        <v>1.38</v>
      </c>
      <c r="U11">
        <v>1.36</v>
      </c>
      <c r="V11">
        <v>1.39</v>
      </c>
      <c r="W11">
        <v>1.39</v>
      </c>
      <c r="X11">
        <v>1.41</v>
      </c>
      <c r="Y11">
        <v>1.42</v>
      </c>
      <c r="Z11">
        <v>1.47</v>
      </c>
      <c r="AA11">
        <v>1.5</v>
      </c>
      <c r="AB11">
        <v>1.6</v>
      </c>
      <c r="AC11">
        <v>1.57</v>
      </c>
      <c r="AD11">
        <v>1.57</v>
      </c>
      <c r="AE11">
        <v>1.54</v>
      </c>
      <c r="AF11">
        <v>1.53</v>
      </c>
      <c r="AG11">
        <v>1.58</v>
      </c>
      <c r="AH11">
        <v>1.4550000000000001</v>
      </c>
      <c r="AI11">
        <v>1.39</v>
      </c>
      <c r="AJ11">
        <v>1.36</v>
      </c>
    </row>
    <row r="12" spans="1:42" x14ac:dyDescent="0.25">
      <c r="A12" t="s">
        <v>13</v>
      </c>
      <c r="C12">
        <f>2.1/C11-1</f>
        <v>0.57894736842105265</v>
      </c>
      <c r="D12">
        <v>0.62790697674418605</v>
      </c>
      <c r="E12">
        <v>0.640625</v>
      </c>
      <c r="F12">
        <v>0.69354838709677424</v>
      </c>
      <c r="G12">
        <v>0.68000000000000016</v>
      </c>
      <c r="H12">
        <v>0.61538461538461542</v>
      </c>
      <c r="I12">
        <v>0.55555555555555558</v>
      </c>
      <c r="J12">
        <v>0.54411764705882359</v>
      </c>
      <c r="K12">
        <v>0.54411764705882359</v>
      </c>
      <c r="L12">
        <v>0.52173913043478271</v>
      </c>
      <c r="M12">
        <v>0.55555555555555558</v>
      </c>
      <c r="N12">
        <v>0.56716417910447769</v>
      </c>
      <c r="O12">
        <v>0.56716417910447769</v>
      </c>
      <c r="P12">
        <v>0.54411764705882359</v>
      </c>
      <c r="Q12">
        <v>0.56716417910447769</v>
      </c>
      <c r="R12">
        <v>0.57894736842105265</v>
      </c>
      <c r="S12">
        <v>0.53284671532846706</v>
      </c>
      <c r="T12">
        <v>0.52173913043478271</v>
      </c>
      <c r="U12">
        <v>0.54411764705882359</v>
      </c>
      <c r="V12">
        <v>0.51079136690647498</v>
      </c>
      <c r="W12">
        <v>0.51079136690647498</v>
      </c>
      <c r="X12">
        <v>0.48936170212765973</v>
      </c>
      <c r="Y12">
        <v>0.47887323943661975</v>
      </c>
      <c r="Z12">
        <v>0.4285714285714286</v>
      </c>
      <c r="AA12">
        <v>0.40000000000000013</v>
      </c>
      <c r="AB12">
        <v>0.3125</v>
      </c>
      <c r="AC12">
        <v>0.33757961783439483</v>
      </c>
      <c r="AD12">
        <v>0.33757961783439483</v>
      </c>
      <c r="AE12">
        <v>0.36363636363636376</v>
      </c>
      <c r="AF12">
        <v>0.37254901960784315</v>
      </c>
      <c r="AG12">
        <v>0.32911392405063289</v>
      </c>
      <c r="AH12">
        <v>0.44329896907216493</v>
      </c>
      <c r="AI12">
        <v>0.51079136690647498</v>
      </c>
      <c r="AJ12">
        <v>0.54411764705882359</v>
      </c>
      <c r="AK12">
        <f>AVERAGE(C12:AJ12)</f>
        <v>0.51030336937868537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0653A-73F8-4E99-8E99-E9B15DC53ACC}">
  <dimension ref="A1:BR12"/>
  <sheetViews>
    <sheetView topLeftCell="AX1" workbookViewId="0">
      <selection activeCell="BQ16" sqref="BQ16"/>
    </sheetView>
  </sheetViews>
  <sheetFormatPr defaultRowHeight="15" x14ac:dyDescent="0.25"/>
  <sheetData>
    <row r="1" spans="1:70" x14ac:dyDescent="0.25"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  <c r="M1" t="s">
        <v>75</v>
      </c>
      <c r="N1" t="s">
        <v>76</v>
      </c>
      <c r="O1" t="s">
        <v>77</v>
      </c>
      <c r="P1" t="s">
        <v>78</v>
      </c>
      <c r="Q1" t="s">
        <v>79</v>
      </c>
      <c r="R1" t="s">
        <v>80</v>
      </c>
      <c r="S1" t="s">
        <v>81</v>
      </c>
      <c r="T1" t="s">
        <v>82</v>
      </c>
      <c r="U1" t="s">
        <v>83</v>
      </c>
      <c r="V1" t="s">
        <v>84</v>
      </c>
      <c r="W1" t="s">
        <v>85</v>
      </c>
      <c r="X1" t="s">
        <v>86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93</v>
      </c>
      <c r="AF1" t="s">
        <v>94</v>
      </c>
      <c r="AG1" t="s">
        <v>95</v>
      </c>
      <c r="AH1" t="s">
        <v>24</v>
      </c>
      <c r="AI1" t="s">
        <v>25</v>
      </c>
      <c r="AJ1" t="s">
        <v>26</v>
      </c>
      <c r="AK1" t="s">
        <v>27</v>
      </c>
      <c r="AL1" t="s">
        <v>28</v>
      </c>
      <c r="AM1" t="s">
        <v>29</v>
      </c>
      <c r="AN1" t="s">
        <v>30</v>
      </c>
      <c r="AO1" t="s">
        <v>31</v>
      </c>
      <c r="AP1" t="s">
        <v>32</v>
      </c>
      <c r="AQ1" t="s">
        <v>33</v>
      </c>
      <c r="AR1" t="s">
        <v>34</v>
      </c>
      <c r="AS1" t="s">
        <v>35</v>
      </c>
      <c r="AT1" t="s">
        <v>36</v>
      </c>
      <c r="AU1" t="s">
        <v>37</v>
      </c>
      <c r="AV1" t="s">
        <v>38</v>
      </c>
      <c r="AW1" t="s">
        <v>39</v>
      </c>
      <c r="AX1" t="s">
        <v>40</v>
      </c>
      <c r="AY1" t="s">
        <v>41</v>
      </c>
      <c r="AZ1" t="s">
        <v>42</v>
      </c>
      <c r="BA1" t="s">
        <v>43</v>
      </c>
      <c r="BB1" t="s">
        <v>44</v>
      </c>
      <c r="BC1" t="s">
        <v>45</v>
      </c>
      <c r="BD1" t="s">
        <v>46</v>
      </c>
      <c r="BE1" t="s">
        <v>47</v>
      </c>
      <c r="BF1" t="s">
        <v>48</v>
      </c>
      <c r="BG1" t="s">
        <v>49</v>
      </c>
      <c r="BH1" t="s">
        <v>50</v>
      </c>
      <c r="BI1" t="s">
        <v>51</v>
      </c>
      <c r="BJ1" t="s">
        <v>52</v>
      </c>
      <c r="BK1" t="s">
        <v>53</v>
      </c>
      <c r="BL1" t="s">
        <v>54</v>
      </c>
      <c r="BM1" t="s">
        <v>55</v>
      </c>
      <c r="BN1" t="s">
        <v>56</v>
      </c>
      <c r="BO1" t="s">
        <v>57</v>
      </c>
      <c r="BP1">
        <v>2025</v>
      </c>
    </row>
    <row r="2" spans="1:70" x14ac:dyDescent="0.25">
      <c r="A2" t="s">
        <v>58</v>
      </c>
      <c r="C2">
        <v>4.5545099999999996</v>
      </c>
      <c r="D2">
        <v>5.1877599999999999</v>
      </c>
      <c r="E2">
        <v>5.99491</v>
      </c>
      <c r="F2">
        <v>7.0750200000000003</v>
      </c>
      <c r="G2">
        <v>7.9878299999999998</v>
      </c>
      <c r="H2">
        <v>9.2658000000000005</v>
      </c>
      <c r="I2">
        <v>10.74906</v>
      </c>
      <c r="J2">
        <v>12.172180000000001</v>
      </c>
      <c r="K2">
        <v>13.742089999999999</v>
      </c>
      <c r="L2">
        <v>15.73475</v>
      </c>
      <c r="M2">
        <v>17.377970000000001</v>
      </c>
      <c r="N2">
        <v>19.61234</v>
      </c>
      <c r="O2">
        <v>23.018249999999998</v>
      </c>
      <c r="P2">
        <v>27.74952</v>
      </c>
      <c r="Q2">
        <v>33.983649999999997</v>
      </c>
      <c r="R2">
        <v>39.900109999999998</v>
      </c>
      <c r="S2">
        <v>48.015900000000002</v>
      </c>
      <c r="T2">
        <v>60.924700000000001</v>
      </c>
      <c r="U2">
        <v>74.570670000000007</v>
      </c>
      <c r="V2">
        <v>87.232290000000006</v>
      </c>
      <c r="W2">
        <v>100.22918</v>
      </c>
      <c r="X2">
        <v>112.45702</v>
      </c>
      <c r="Y2">
        <v>129.32458</v>
      </c>
      <c r="Z2">
        <v>147.25558000000001</v>
      </c>
      <c r="AA2">
        <v>166.16786999999999</v>
      </c>
      <c r="AB2">
        <v>184.64036999999999</v>
      </c>
      <c r="AC2">
        <v>211.38584</v>
      </c>
      <c r="AD2">
        <v>236.37348</v>
      </c>
      <c r="AE2">
        <v>263.15938999999997</v>
      </c>
      <c r="AF2">
        <v>294.88965000000002</v>
      </c>
      <c r="AG2">
        <v>328.45925</v>
      </c>
      <c r="AH2">
        <v>360.18378000000001</v>
      </c>
      <c r="AI2">
        <v>387.92698999999999</v>
      </c>
      <c r="AJ2">
        <v>401.34206</v>
      </c>
      <c r="AK2">
        <v>426.85160000000002</v>
      </c>
      <c r="AL2">
        <v>460.25900000000001</v>
      </c>
      <c r="AM2">
        <v>488.94600000000003</v>
      </c>
      <c r="AN2">
        <v>518.971</v>
      </c>
      <c r="AO2">
        <v>555.55899999999997</v>
      </c>
      <c r="AP2">
        <v>595.24199999999996</v>
      </c>
      <c r="AQ2">
        <v>647.56899999999996</v>
      </c>
      <c r="AR2">
        <v>700.95799999999997</v>
      </c>
      <c r="AS2">
        <v>749.74400000000003</v>
      </c>
      <c r="AT2">
        <v>802.68299999999999</v>
      </c>
      <c r="AU2">
        <v>860.05899999999997</v>
      </c>
      <c r="AV2">
        <v>928.12199999999996</v>
      </c>
      <c r="AW2">
        <v>1004.976</v>
      </c>
      <c r="AX2">
        <v>1077.5409999999999</v>
      </c>
      <c r="AY2">
        <v>1112.432</v>
      </c>
      <c r="AZ2">
        <v>1072.99</v>
      </c>
      <c r="BA2">
        <v>1077.145</v>
      </c>
      <c r="BB2">
        <v>1068.69</v>
      </c>
      <c r="BC2">
        <v>1035.9639999999999</v>
      </c>
      <c r="BD2">
        <v>1025.652</v>
      </c>
      <c r="BE2">
        <v>1038.9490000000001</v>
      </c>
      <c r="BF2">
        <v>1087.1120000000001</v>
      </c>
      <c r="BG2">
        <v>1122.9670000000001</v>
      </c>
      <c r="BH2">
        <v>1170.0239999999999</v>
      </c>
      <c r="BI2">
        <v>1212.2760000000001</v>
      </c>
      <c r="BJ2">
        <v>1253.71</v>
      </c>
      <c r="BK2">
        <v>1129.2139999999999</v>
      </c>
      <c r="BL2">
        <v>1235.4739999999999</v>
      </c>
      <c r="BM2">
        <v>1375.8630000000001</v>
      </c>
      <c r="BN2">
        <v>1497.761</v>
      </c>
      <c r="BO2">
        <v>1594.33</v>
      </c>
      <c r="BP2">
        <v>1680.9152200000001</v>
      </c>
      <c r="BQ2">
        <v>1754.5820799999999</v>
      </c>
      <c r="BR2">
        <v>1826.35563</v>
      </c>
    </row>
    <row r="3" spans="1:70" x14ac:dyDescent="0.25">
      <c r="A3" t="s">
        <v>59</v>
      </c>
      <c r="C3">
        <v>2.36863</v>
      </c>
      <c r="D3">
        <v>2.7302499999999998</v>
      </c>
      <c r="E3">
        <v>3.1627399999999999</v>
      </c>
      <c r="F3">
        <v>3.6250300000000002</v>
      </c>
      <c r="G3">
        <v>4.0188600000000001</v>
      </c>
      <c r="H3">
        <v>4.5770299999999997</v>
      </c>
      <c r="I3">
        <v>5.1382599999999998</v>
      </c>
      <c r="J3">
        <v>5.7082899999999999</v>
      </c>
      <c r="K3">
        <v>6.6426800000000004</v>
      </c>
      <c r="L3">
        <v>7.5322100000000001</v>
      </c>
      <c r="M3">
        <v>8.1474200000000003</v>
      </c>
      <c r="N3">
        <v>9.0547599999999999</v>
      </c>
      <c r="O3">
        <v>10.230169999999999</v>
      </c>
      <c r="P3">
        <v>12.082750000000001</v>
      </c>
      <c r="Q3">
        <v>14.925789999999999</v>
      </c>
      <c r="R3">
        <v>16.949449999999999</v>
      </c>
      <c r="S3">
        <v>19.9817</v>
      </c>
      <c r="T3">
        <v>25.379069999999999</v>
      </c>
      <c r="U3">
        <v>31.7133</v>
      </c>
      <c r="V3">
        <v>36.982640000000004</v>
      </c>
      <c r="W3">
        <v>43.22401</v>
      </c>
      <c r="X3">
        <v>47.32199</v>
      </c>
      <c r="Y3">
        <v>55.411070000000002</v>
      </c>
      <c r="Z3">
        <v>62.455910000000003</v>
      </c>
      <c r="AA3">
        <v>74.197689999999994</v>
      </c>
      <c r="AB3">
        <v>83.48124</v>
      </c>
      <c r="AC3">
        <v>96.687269999999998</v>
      </c>
      <c r="AD3">
        <v>108.30432</v>
      </c>
      <c r="AE3">
        <v>121.56028000000001</v>
      </c>
      <c r="AF3">
        <v>133.87779</v>
      </c>
      <c r="AG3">
        <v>143.42768000000001</v>
      </c>
      <c r="AH3">
        <v>152.58822000000001</v>
      </c>
      <c r="AI3">
        <v>159.15827999999999</v>
      </c>
      <c r="AJ3">
        <v>168.68158</v>
      </c>
      <c r="AK3">
        <v>184.11389</v>
      </c>
      <c r="AL3">
        <v>203.286</v>
      </c>
      <c r="AM3">
        <v>216.38</v>
      </c>
      <c r="AN3">
        <v>222.697</v>
      </c>
      <c r="AO3">
        <v>234.57499999999999</v>
      </c>
      <c r="AP3">
        <v>248.89699999999999</v>
      </c>
      <c r="AQ3">
        <v>270.35000000000002</v>
      </c>
      <c r="AR3">
        <v>299.40300000000002</v>
      </c>
      <c r="AS3">
        <v>322.291</v>
      </c>
      <c r="AT3">
        <v>346.29199999999997</v>
      </c>
      <c r="AU3">
        <v>367.73</v>
      </c>
      <c r="AV3">
        <v>394.54500000000002</v>
      </c>
      <c r="AW3">
        <v>425.10599999999999</v>
      </c>
      <c r="AX3">
        <v>462.06799999999998</v>
      </c>
      <c r="AY3">
        <v>479.59100000000001</v>
      </c>
      <c r="AZ3">
        <v>472.637</v>
      </c>
      <c r="BA3">
        <v>459.05200000000002</v>
      </c>
      <c r="BB3">
        <v>466.83300000000003</v>
      </c>
      <c r="BC3">
        <v>460.791</v>
      </c>
      <c r="BD3">
        <v>457.56299999999999</v>
      </c>
      <c r="BE3">
        <v>459.28100000000001</v>
      </c>
      <c r="BF3">
        <v>477.904</v>
      </c>
      <c r="BG3">
        <v>500.166</v>
      </c>
      <c r="BH3">
        <v>521.85299999999995</v>
      </c>
      <c r="BI3">
        <v>535.31600000000003</v>
      </c>
      <c r="BJ3">
        <v>540.37800000000004</v>
      </c>
      <c r="BK3">
        <v>465.12900000000002</v>
      </c>
      <c r="BL3">
        <v>504.30799999999999</v>
      </c>
      <c r="BM3">
        <v>587.18499999999995</v>
      </c>
      <c r="BN3">
        <v>641.85299999999995</v>
      </c>
      <c r="BO3">
        <v>675.12800000000004</v>
      </c>
      <c r="BP3">
        <v>700.56124</v>
      </c>
      <c r="BQ3">
        <v>725.89941999999996</v>
      </c>
      <c r="BR3">
        <v>760.61815999999999</v>
      </c>
    </row>
    <row r="4" spans="1:70" x14ac:dyDescent="0.25">
      <c r="A4" t="s">
        <v>60</v>
      </c>
      <c r="B4">
        <f>MIN(C5:BP5)</f>
        <v>0.81770161095610572</v>
      </c>
      <c r="C4">
        <v>1.7949600000000001</v>
      </c>
      <c r="D4">
        <v>2.0282300000000002</v>
      </c>
      <c r="E4">
        <v>2.3523900000000002</v>
      </c>
      <c r="F4">
        <v>2.86151</v>
      </c>
      <c r="G4">
        <v>3.2765599999999999</v>
      </c>
      <c r="H4">
        <v>3.8653900000000001</v>
      </c>
      <c r="I4">
        <v>4.6204299999999998</v>
      </c>
      <c r="J4">
        <v>5.3571799999999996</v>
      </c>
      <c r="K4">
        <v>5.9167399999999999</v>
      </c>
      <c r="L4">
        <v>6.7697799999999999</v>
      </c>
      <c r="M4">
        <v>7.6569599999999998</v>
      </c>
      <c r="N4">
        <v>8.8707100000000008</v>
      </c>
      <c r="O4">
        <v>10.775270000000001</v>
      </c>
      <c r="P4">
        <v>13.138210000000001</v>
      </c>
      <c r="Q4">
        <v>16.30171</v>
      </c>
      <c r="R4">
        <v>19.865490000000001</v>
      </c>
      <c r="S4">
        <v>24.436419999999998</v>
      </c>
      <c r="T4">
        <v>31.021660000000001</v>
      </c>
      <c r="U4">
        <v>38.039470000000001</v>
      </c>
      <c r="V4">
        <v>44.353549999999998</v>
      </c>
      <c r="W4">
        <v>50.254190000000001</v>
      </c>
      <c r="X4">
        <v>56.382919999999999</v>
      </c>
      <c r="Y4">
        <v>63.820659999999997</v>
      </c>
      <c r="Z4">
        <v>72.180589999999995</v>
      </c>
      <c r="AA4">
        <v>77.180369999999996</v>
      </c>
      <c r="AB4">
        <v>83.819739999999996</v>
      </c>
      <c r="AC4">
        <v>94.934070000000006</v>
      </c>
      <c r="AD4">
        <v>106.75127999999999</v>
      </c>
      <c r="AE4">
        <v>119.67331</v>
      </c>
      <c r="AF4">
        <v>135.71188000000001</v>
      </c>
      <c r="AG4">
        <v>156.69343000000001</v>
      </c>
      <c r="AH4">
        <v>176.24983</v>
      </c>
      <c r="AI4">
        <v>191.89523</v>
      </c>
      <c r="AJ4">
        <v>200.40368000000001</v>
      </c>
      <c r="AK4">
        <v>207.08883</v>
      </c>
      <c r="AL4">
        <v>219.791</v>
      </c>
      <c r="AM4">
        <v>232.39500000000001</v>
      </c>
      <c r="AN4">
        <v>251.708</v>
      </c>
      <c r="AO4">
        <v>270.45499999999998</v>
      </c>
      <c r="AP4">
        <v>290.38799999999998</v>
      </c>
      <c r="AQ4">
        <v>316.16300000000001</v>
      </c>
      <c r="AR4">
        <v>336.89600000000002</v>
      </c>
      <c r="AS4">
        <v>358.65100000000001</v>
      </c>
      <c r="AT4">
        <v>380.01100000000002</v>
      </c>
      <c r="AU4">
        <v>405.67599999999999</v>
      </c>
      <c r="AV4">
        <v>435.44499999999999</v>
      </c>
      <c r="AW4">
        <v>471.95800000000003</v>
      </c>
      <c r="AX4">
        <v>509.10700000000003</v>
      </c>
      <c r="AY4">
        <v>545.226</v>
      </c>
      <c r="AZ4">
        <v>531.65300000000002</v>
      </c>
      <c r="BA4">
        <v>528.81500000000005</v>
      </c>
      <c r="BB4">
        <v>515.74</v>
      </c>
      <c r="BC4">
        <v>483.95100000000002</v>
      </c>
      <c r="BD4">
        <v>470.15300000000002</v>
      </c>
      <c r="BE4">
        <v>476.30099999999999</v>
      </c>
      <c r="BF4">
        <v>497.01900000000001</v>
      </c>
      <c r="BG4">
        <v>508.02499999999998</v>
      </c>
      <c r="BH4">
        <v>528.14</v>
      </c>
      <c r="BI4">
        <v>550.649</v>
      </c>
      <c r="BJ4">
        <v>585.83299999999997</v>
      </c>
      <c r="BK4">
        <v>561.86599999999999</v>
      </c>
      <c r="BL4">
        <v>604.19299999999998</v>
      </c>
      <c r="BM4">
        <v>656.28300000000002</v>
      </c>
      <c r="BN4">
        <v>711.78899999999999</v>
      </c>
      <c r="BO4">
        <v>763.67700000000002</v>
      </c>
      <c r="BP4">
        <v>813.31600000000003</v>
      </c>
      <c r="BQ4">
        <v>854.34780000000001</v>
      </c>
      <c r="BR4">
        <v>887.36833999999999</v>
      </c>
    </row>
    <row r="5" spans="1:70" x14ac:dyDescent="0.25">
      <c r="A5" t="s">
        <v>99</v>
      </c>
      <c r="C5">
        <f t="shared" ref="C5:AH5" si="0">C3/C4</f>
        <v>1.3196004367785354</v>
      </c>
      <c r="D5">
        <f t="shared" si="0"/>
        <v>1.3461244533410903</v>
      </c>
      <c r="E5">
        <f t="shared" si="0"/>
        <v>1.3444794443098294</v>
      </c>
      <c r="F5">
        <f t="shared" si="0"/>
        <v>1.266824159272552</v>
      </c>
      <c r="G5">
        <f t="shared" si="0"/>
        <v>1.2265485753351075</v>
      </c>
      <c r="H5">
        <f t="shared" si="0"/>
        <v>1.1841056141812338</v>
      </c>
      <c r="I5">
        <f t="shared" si="0"/>
        <v>1.1120739844559921</v>
      </c>
      <c r="J5">
        <f t="shared" si="0"/>
        <v>1.0655400789221194</v>
      </c>
      <c r="K5">
        <f t="shared" si="0"/>
        <v>1.1226925638104768</v>
      </c>
      <c r="L5">
        <f t="shared" si="0"/>
        <v>1.1126225667599243</v>
      </c>
      <c r="M5">
        <f t="shared" si="0"/>
        <v>1.0640541415914411</v>
      </c>
      <c r="N5">
        <f t="shared" si="0"/>
        <v>1.0207480573708305</v>
      </c>
      <c r="O5">
        <f t="shared" si="0"/>
        <v>0.94941194048965816</v>
      </c>
      <c r="P5">
        <f t="shared" si="0"/>
        <v>0.91966485541028797</v>
      </c>
      <c r="Q5">
        <f t="shared" si="0"/>
        <v>0.9155965846527756</v>
      </c>
      <c r="R5">
        <f t="shared" si="0"/>
        <v>0.85321076902709159</v>
      </c>
      <c r="S5">
        <f t="shared" si="0"/>
        <v>0.81770161095610572</v>
      </c>
      <c r="T5">
        <f t="shared" si="0"/>
        <v>0.81810805740247294</v>
      </c>
      <c r="U5">
        <f t="shared" si="0"/>
        <v>0.83369458091818838</v>
      </c>
      <c r="V5">
        <f t="shared" si="0"/>
        <v>0.83381465519670928</v>
      </c>
      <c r="W5">
        <f t="shared" si="0"/>
        <v>0.8601075850590767</v>
      </c>
      <c r="X5">
        <f t="shared" si="0"/>
        <v>0.83929654583338364</v>
      </c>
      <c r="Y5">
        <f t="shared" si="0"/>
        <v>0.86823091456591028</v>
      </c>
      <c r="Z5">
        <f t="shared" si="0"/>
        <v>0.86527292170928505</v>
      </c>
      <c r="AA5">
        <f t="shared" si="0"/>
        <v>0.96135442211536426</v>
      </c>
      <c r="AB5">
        <f t="shared" si="0"/>
        <v>0.99596157182067135</v>
      </c>
      <c r="AC5">
        <f t="shared" si="0"/>
        <v>1.0184675533241121</v>
      </c>
      <c r="AD5">
        <f t="shared" si="0"/>
        <v>1.014548209632709</v>
      </c>
      <c r="AE5">
        <f t="shared" si="0"/>
        <v>1.0157676761844392</v>
      </c>
      <c r="AF5">
        <f t="shared" si="0"/>
        <v>0.98648541306774318</v>
      </c>
      <c r="AG5">
        <f t="shared" si="0"/>
        <v>0.91533946254160115</v>
      </c>
      <c r="AH5">
        <f t="shared" si="0"/>
        <v>0.86574960100670739</v>
      </c>
      <c r="AI5">
        <f t="shared" ref="AI5:BN5" si="1">AI3/AI4</f>
        <v>0.82940196064279448</v>
      </c>
      <c r="AJ5">
        <f t="shared" si="1"/>
        <v>0.84170899456536918</v>
      </c>
      <c r="AK5">
        <f t="shared" si="1"/>
        <v>0.88905756046813345</v>
      </c>
      <c r="AL5">
        <f t="shared" si="1"/>
        <v>0.92490593336396854</v>
      </c>
      <c r="AM5">
        <f t="shared" si="1"/>
        <v>0.93108715764108518</v>
      </c>
      <c r="AN5">
        <f t="shared" si="1"/>
        <v>0.88474343286665502</v>
      </c>
      <c r="AO5">
        <f t="shared" si="1"/>
        <v>0.86733467674844245</v>
      </c>
      <c r="AP5">
        <f t="shared" si="1"/>
        <v>0.85711875146355909</v>
      </c>
      <c r="AQ5">
        <f t="shared" si="1"/>
        <v>0.85509689622125296</v>
      </c>
      <c r="AR5">
        <f t="shared" si="1"/>
        <v>0.88871046257598785</v>
      </c>
      <c r="AS5">
        <f t="shared" si="1"/>
        <v>0.89862010701210926</v>
      </c>
      <c r="AT5">
        <f t="shared" si="1"/>
        <v>0.91126835802121509</v>
      </c>
      <c r="AU5">
        <f t="shared" si="1"/>
        <v>0.90646229996351779</v>
      </c>
      <c r="AV5">
        <f t="shared" si="1"/>
        <v>0.90607309763575195</v>
      </c>
      <c r="AW5">
        <f t="shared" si="1"/>
        <v>0.90072845465062568</v>
      </c>
      <c r="AX5">
        <f t="shared" si="1"/>
        <v>0.90760488463132494</v>
      </c>
      <c r="AY5">
        <f t="shared" si="1"/>
        <v>0.87961872691324339</v>
      </c>
      <c r="AZ5">
        <f t="shared" si="1"/>
        <v>0.88899526570902443</v>
      </c>
      <c r="BA5">
        <f t="shared" si="1"/>
        <v>0.86807673761145199</v>
      </c>
      <c r="BB5">
        <f t="shared" si="1"/>
        <v>0.90517121029976344</v>
      </c>
      <c r="BC5">
        <f t="shared" si="1"/>
        <v>0.95214391539639343</v>
      </c>
      <c r="BD5">
        <f t="shared" si="1"/>
        <v>0.97322148321929236</v>
      </c>
      <c r="BE5">
        <f t="shared" si="1"/>
        <v>0.9642662937932106</v>
      </c>
      <c r="BF5">
        <f t="shared" si="1"/>
        <v>0.96154070568730776</v>
      </c>
      <c r="BG5">
        <f t="shared" si="1"/>
        <v>0.98453028886373706</v>
      </c>
      <c r="BH5">
        <f t="shared" si="1"/>
        <v>0.98809595940470318</v>
      </c>
      <c r="BI5">
        <f t="shared" si="1"/>
        <v>0.97215467566453406</v>
      </c>
      <c r="BJ5">
        <f t="shared" si="1"/>
        <v>0.92240962868257692</v>
      </c>
      <c r="BK5">
        <f t="shared" si="1"/>
        <v>0.82782905532635898</v>
      </c>
      <c r="BL5">
        <f t="shared" si="1"/>
        <v>0.83468030910652724</v>
      </c>
      <c r="BM5">
        <f t="shared" si="1"/>
        <v>0.89471310395058223</v>
      </c>
      <c r="BN5">
        <f t="shared" si="1"/>
        <v>0.90174616354003778</v>
      </c>
      <c r="BO5">
        <f t="shared" ref="BO5:CT5" si="2">BO3/BO4</f>
        <v>0.88404914643232679</v>
      </c>
      <c r="BP5">
        <f t="shared" si="2"/>
        <v>0.86136414382601589</v>
      </c>
      <c r="BQ5">
        <f>AVERAGE(T5:BP5)</f>
        <v>0.9052393675974949</v>
      </c>
    </row>
    <row r="6" spans="1:70" x14ac:dyDescent="0.25">
      <c r="A6" t="s">
        <v>98</v>
      </c>
      <c r="B6">
        <f>1/B4</f>
        <v>1.2229399900909332</v>
      </c>
      <c r="C6">
        <f>C4/C3</f>
        <v>0.75780514474611915</v>
      </c>
      <c r="D6">
        <f t="shared" ref="D6:BO6" si="3">D4/D3</f>
        <v>0.74287336324512421</v>
      </c>
      <c r="E6">
        <f t="shared" si="3"/>
        <v>0.74378229003964924</v>
      </c>
      <c r="F6">
        <f t="shared" si="3"/>
        <v>0.78937553620245893</v>
      </c>
      <c r="G6">
        <f t="shared" si="3"/>
        <v>0.81529587992614816</v>
      </c>
      <c r="H6">
        <f t="shared" si="3"/>
        <v>0.84451926249117881</v>
      </c>
      <c r="I6">
        <f t="shared" si="3"/>
        <v>0.89922074787963235</v>
      </c>
      <c r="J6">
        <f t="shared" si="3"/>
        <v>0.93849121190409035</v>
      </c>
      <c r="K6">
        <f t="shared" si="3"/>
        <v>0.89071579543196411</v>
      </c>
      <c r="L6">
        <f t="shared" si="3"/>
        <v>0.89877738406125163</v>
      </c>
      <c r="M6">
        <f t="shared" si="3"/>
        <v>0.93980180228833166</v>
      </c>
      <c r="N6">
        <f t="shared" si="3"/>
        <v>0.97967367439887976</v>
      </c>
      <c r="O6">
        <f t="shared" si="3"/>
        <v>1.0532835720227525</v>
      </c>
      <c r="P6">
        <f t="shared" si="3"/>
        <v>1.0873526308166601</v>
      </c>
      <c r="Q6">
        <f t="shared" si="3"/>
        <v>1.0921840652990562</v>
      </c>
      <c r="R6">
        <f t="shared" si="3"/>
        <v>1.172043340639372</v>
      </c>
      <c r="S6">
        <f t="shared" si="3"/>
        <v>1.222939990090933</v>
      </c>
      <c r="T6">
        <f t="shared" si="3"/>
        <v>1.2223324180121653</v>
      </c>
      <c r="U6">
        <f t="shared" si="3"/>
        <v>1.1994800288837806</v>
      </c>
      <c r="V6">
        <f t="shared" si="3"/>
        <v>1.1993072966126808</v>
      </c>
      <c r="W6">
        <f t="shared" si="3"/>
        <v>1.1626452520254369</v>
      </c>
      <c r="X6">
        <f t="shared" si="3"/>
        <v>1.1914739849275147</v>
      </c>
      <c r="Y6">
        <f t="shared" si="3"/>
        <v>1.1517673273589555</v>
      </c>
      <c r="Z6">
        <f t="shared" si="3"/>
        <v>1.1557047203379149</v>
      </c>
      <c r="AA6">
        <f t="shared" si="3"/>
        <v>1.0401990951470321</v>
      </c>
      <c r="AB6">
        <f t="shared" si="3"/>
        <v>1.0040548032108769</v>
      </c>
      <c r="AC6">
        <f t="shared" si="3"/>
        <v>0.98186731303924502</v>
      </c>
      <c r="AD6">
        <f t="shared" si="3"/>
        <v>0.98566040578990743</v>
      </c>
      <c r="AE6">
        <f t="shared" si="3"/>
        <v>0.9844770841264926</v>
      </c>
      <c r="AF6">
        <f t="shared" si="3"/>
        <v>1.0136997331670923</v>
      </c>
      <c r="AG6">
        <f t="shared" si="3"/>
        <v>1.0924908636882364</v>
      </c>
      <c r="AH6">
        <f t="shared" si="3"/>
        <v>1.1550683925666083</v>
      </c>
      <c r="AI6">
        <f t="shared" si="3"/>
        <v>1.2056880107023022</v>
      </c>
      <c r="AJ6">
        <f t="shared" si="3"/>
        <v>1.1880590637104538</v>
      </c>
      <c r="AK6">
        <f t="shared" si="3"/>
        <v>1.1247865655328884</v>
      </c>
      <c r="AL6">
        <f t="shared" si="3"/>
        <v>1.0811910313548398</v>
      </c>
      <c r="AM6">
        <f t="shared" si="3"/>
        <v>1.0740133099177374</v>
      </c>
      <c r="AN6">
        <f t="shared" si="3"/>
        <v>1.1302711756332595</v>
      </c>
      <c r="AO6">
        <f t="shared" si="3"/>
        <v>1.1529574762869019</v>
      </c>
      <c r="AP6">
        <f t="shared" si="3"/>
        <v>1.1666994780973656</v>
      </c>
      <c r="AQ6">
        <f t="shared" si="3"/>
        <v>1.169458109857592</v>
      </c>
      <c r="AR6">
        <f t="shared" si="3"/>
        <v>1.1252258661402859</v>
      </c>
      <c r="AS6">
        <f t="shared" si="3"/>
        <v>1.11281729865246</v>
      </c>
      <c r="AT6">
        <f t="shared" si="3"/>
        <v>1.0973715823640167</v>
      </c>
      <c r="AU6">
        <f t="shared" si="3"/>
        <v>1.103189840372012</v>
      </c>
      <c r="AV6">
        <f t="shared" si="3"/>
        <v>1.1036637138982879</v>
      </c>
      <c r="AW6">
        <f t="shared" si="3"/>
        <v>1.1102125117029635</v>
      </c>
      <c r="AX6">
        <f t="shared" si="3"/>
        <v>1.1018010336141002</v>
      </c>
      <c r="AY6">
        <f t="shared" si="3"/>
        <v>1.1368561962171935</v>
      </c>
      <c r="AZ6">
        <f t="shared" si="3"/>
        <v>1.1248653829471666</v>
      </c>
      <c r="BA6">
        <f t="shared" si="3"/>
        <v>1.1519718898948268</v>
      </c>
      <c r="BB6">
        <f t="shared" si="3"/>
        <v>1.1047633736261147</v>
      </c>
      <c r="BC6">
        <f t="shared" si="3"/>
        <v>1.050261398334603</v>
      </c>
      <c r="BD6">
        <f t="shared" si="3"/>
        <v>1.0275153366858771</v>
      </c>
      <c r="BE6">
        <f t="shared" si="3"/>
        <v>1.0370579231450898</v>
      </c>
      <c r="BF6">
        <f t="shared" si="3"/>
        <v>1.039997572734273</v>
      </c>
      <c r="BG6">
        <f t="shared" si="3"/>
        <v>1.0157127833559259</v>
      </c>
      <c r="BH6">
        <f t="shared" si="3"/>
        <v>1.012047453976503</v>
      </c>
      <c r="BI6">
        <f t="shared" si="3"/>
        <v>1.0286428950376973</v>
      </c>
      <c r="BJ6">
        <f t="shared" si="3"/>
        <v>1.0841170439951291</v>
      </c>
      <c r="BK6">
        <f t="shared" si="3"/>
        <v>1.2079788617781302</v>
      </c>
      <c r="BL6">
        <f t="shared" si="3"/>
        <v>1.1980634850131269</v>
      </c>
      <c r="BM6">
        <f t="shared" si="3"/>
        <v>1.1176767117688635</v>
      </c>
      <c r="BN6">
        <f t="shared" si="3"/>
        <v>1.108959528116251</v>
      </c>
      <c r="BO6">
        <f t="shared" si="3"/>
        <v>1.1311588321029493</v>
      </c>
      <c r="BP6">
        <f t="shared" ref="BP6" si="4">BP4/BP3</f>
        <v>1.1609491841141539</v>
      </c>
    </row>
    <row r="7" spans="1:70" x14ac:dyDescent="0.25">
      <c r="A7" t="s">
        <v>61</v>
      </c>
      <c r="C7">
        <f>(1.22293999009093-C6)/(1.22293999009093+1)</f>
        <v>0.20924309581824757</v>
      </c>
      <c r="D7">
        <f t="shared" ref="D7:BO7" si="5">(1.22293999009093-D6)/(1.22293999009093+1)</f>
        <v>0.21596022788998837</v>
      </c>
      <c r="E7">
        <f t="shared" si="5"/>
        <v>0.21555134290048045</v>
      </c>
      <c r="F7">
        <f t="shared" si="5"/>
        <v>0.19504100687429529</v>
      </c>
      <c r="G7">
        <f t="shared" si="5"/>
        <v>0.18338061845210088</v>
      </c>
      <c r="H7">
        <f t="shared" si="5"/>
        <v>0.17023434248635372</v>
      </c>
      <c r="I7">
        <f t="shared" si="5"/>
        <v>0.14562662224545961</v>
      </c>
      <c r="J7">
        <f t="shared" si="5"/>
        <v>0.12796061947457435</v>
      </c>
      <c r="K7">
        <f t="shared" si="5"/>
        <v>0.14945261506828894</v>
      </c>
      <c r="L7">
        <f t="shared" si="5"/>
        <v>0.14582607154249735</v>
      </c>
      <c r="M7">
        <f t="shared" si="5"/>
        <v>0.1273710442318402</v>
      </c>
      <c r="N7">
        <f t="shared" si="5"/>
        <v>0.1094344952074479</v>
      </c>
      <c r="O7">
        <f t="shared" si="5"/>
        <v>7.6320736872990264E-2</v>
      </c>
      <c r="P7">
        <f t="shared" si="5"/>
        <v>6.0994610686149725E-2</v>
      </c>
      <c r="Q7">
        <f t="shared" si="5"/>
        <v>5.8821167181631877E-2</v>
      </c>
      <c r="R7">
        <f t="shared" si="5"/>
        <v>2.2896096915992762E-2</v>
      </c>
      <c r="S7">
        <f t="shared" si="5"/>
        <v>-1.3984293245915646E-15</v>
      </c>
      <c r="T7">
        <f t="shared" si="5"/>
        <v>2.7331915457589733E-4</v>
      </c>
      <c r="U7">
        <f t="shared" si="5"/>
        <v>1.0553573785943583E-2</v>
      </c>
      <c r="V7">
        <f t="shared" si="5"/>
        <v>1.0631278209756101E-2</v>
      </c>
      <c r="W7">
        <f t="shared" si="5"/>
        <v>2.7123871240008889E-2</v>
      </c>
      <c r="X7">
        <f t="shared" si="5"/>
        <v>1.4155130279575438E-2</v>
      </c>
      <c r="Y7">
        <f t="shared" si="5"/>
        <v>3.2017356765921101E-2</v>
      </c>
      <c r="Z7">
        <f t="shared" si="5"/>
        <v>3.0246102032769989E-2</v>
      </c>
      <c r="AA7">
        <f t="shared" si="5"/>
        <v>8.2206850278681035E-2</v>
      </c>
      <c r="AB7">
        <f t="shared" si="5"/>
        <v>9.8466529845953887E-2</v>
      </c>
      <c r="AC7">
        <f t="shared" si="5"/>
        <v>0.10844767655730722</v>
      </c>
      <c r="AD7">
        <f t="shared" si="5"/>
        <v>0.10674133595991338</v>
      </c>
      <c r="AE7">
        <f t="shared" si="5"/>
        <v>0.10727365877055589</v>
      </c>
      <c r="AF7">
        <f t="shared" si="5"/>
        <v>9.4127712784220774E-2</v>
      </c>
      <c r="AG7">
        <f t="shared" si="5"/>
        <v>5.8683152484632482E-2</v>
      </c>
      <c r="AH7">
        <f t="shared" si="5"/>
        <v>3.0532357070757132E-2</v>
      </c>
      <c r="AI7">
        <f t="shared" si="5"/>
        <v>7.7608839939588125E-3</v>
      </c>
      <c r="AJ7">
        <f t="shared" si="5"/>
        <v>1.5691348635573969E-2</v>
      </c>
      <c r="AK7">
        <f t="shared" si="5"/>
        <v>4.4154779254309315E-2</v>
      </c>
      <c r="AL7">
        <f t="shared" si="5"/>
        <v>6.3766435157024542E-2</v>
      </c>
      <c r="AM7">
        <f t="shared" si="5"/>
        <v>6.6995366873174422E-2</v>
      </c>
      <c r="AN7">
        <f t="shared" si="5"/>
        <v>4.1687501628813538E-2</v>
      </c>
      <c r="AO7">
        <f t="shared" si="5"/>
        <v>3.1481962678248154E-2</v>
      </c>
      <c r="AP7">
        <f t="shared" si="5"/>
        <v>2.530005859099406E-2</v>
      </c>
      <c r="AQ7">
        <f t="shared" si="5"/>
        <v>2.4059075131016107E-2</v>
      </c>
      <c r="AR7">
        <f t="shared" si="5"/>
        <v>4.3957157811825152E-2</v>
      </c>
      <c r="AS7">
        <f t="shared" si="5"/>
        <v>4.953921020331515E-2</v>
      </c>
      <c r="AT7">
        <f t="shared" si="5"/>
        <v>5.6487538254137416E-2</v>
      </c>
      <c r="AU7">
        <f t="shared" si="5"/>
        <v>5.3870167549606024E-2</v>
      </c>
      <c r="AV7">
        <f t="shared" si="5"/>
        <v>5.3656993317108395E-2</v>
      </c>
      <c r="AW7">
        <f t="shared" si="5"/>
        <v>5.0710985852279004E-2</v>
      </c>
      <c r="AX7">
        <f t="shared" si="5"/>
        <v>5.4494928795569733E-2</v>
      </c>
      <c r="AY7">
        <f t="shared" si="5"/>
        <v>3.8725199176526198E-2</v>
      </c>
      <c r="AZ7">
        <f t="shared" si="5"/>
        <v>4.4119322870138068E-2</v>
      </c>
      <c r="BA7">
        <f t="shared" si="5"/>
        <v>3.1925333347932683E-2</v>
      </c>
      <c r="BB7">
        <f t="shared" si="5"/>
        <v>5.316230622131244E-2</v>
      </c>
      <c r="BC7">
        <f t="shared" si="5"/>
        <v>7.7680275907611646E-2</v>
      </c>
      <c r="BD7">
        <f t="shared" si="5"/>
        <v>8.791269862262853E-2</v>
      </c>
      <c r="BE7">
        <f t="shared" si="5"/>
        <v>8.3619921263927838E-2</v>
      </c>
      <c r="BF7">
        <f t="shared" si="5"/>
        <v>8.2297506083002112E-2</v>
      </c>
      <c r="BG7">
        <f t="shared" si="5"/>
        <v>9.3222132697575594E-2</v>
      </c>
      <c r="BH7">
        <f t="shared" si="5"/>
        <v>9.4870998342065152E-2</v>
      </c>
      <c r="BI7">
        <f t="shared" si="5"/>
        <v>8.7405461199735218E-2</v>
      </c>
      <c r="BJ7">
        <f t="shared" si="5"/>
        <v>6.2450154621637909E-2</v>
      </c>
      <c r="BK7">
        <f t="shared" si="5"/>
        <v>6.7303338729300258E-3</v>
      </c>
      <c r="BL7">
        <f t="shared" si="5"/>
        <v>1.1190812702409235E-2</v>
      </c>
      <c r="BM7">
        <f t="shared" si="5"/>
        <v>4.7353180378819207E-2</v>
      </c>
      <c r="BN7">
        <f t="shared" si="5"/>
        <v>5.1274646406454058E-2</v>
      </c>
      <c r="BO7">
        <f t="shared" si="5"/>
        <v>4.12881851948807E-2</v>
      </c>
      <c r="BP7">
        <f t="shared" ref="BP7" si="6">(1.22293999009093-BP6)/(1.22293999009093+1)</f>
        <v>2.7886855359617796E-2</v>
      </c>
    </row>
    <row r="8" spans="1:70" x14ac:dyDescent="0.25">
      <c r="A8" t="s">
        <v>62</v>
      </c>
      <c r="C8">
        <f>(C5-0.817702)/(1+0.817702)</f>
        <v>0.27611700750647539</v>
      </c>
      <c r="D8">
        <f t="shared" ref="D8:BO8" si="7">(D5-0.817702)/(1+0.817702)</f>
        <v>0.29070906746050246</v>
      </c>
      <c r="E8">
        <f t="shared" si="7"/>
        <v>0.28980407366544642</v>
      </c>
      <c r="F8">
        <f t="shared" si="7"/>
        <v>0.24708239264332213</v>
      </c>
      <c r="G8">
        <f t="shared" si="7"/>
        <v>0.22492497413498333</v>
      </c>
      <c r="H8">
        <f t="shared" si="7"/>
        <v>0.20157518349060174</v>
      </c>
      <c r="I8">
        <f t="shared" si="7"/>
        <v>0.16194732935101139</v>
      </c>
      <c r="J8">
        <f t="shared" si="7"/>
        <v>0.13634692536076837</v>
      </c>
      <c r="K8">
        <f t="shared" si="7"/>
        <v>0.16778908963651726</v>
      </c>
      <c r="L8">
        <f t="shared" si="7"/>
        <v>0.16224912926317089</v>
      </c>
      <c r="M8">
        <f t="shared" si="7"/>
        <v>0.13552944409558937</v>
      </c>
      <c r="N8">
        <f t="shared" si="7"/>
        <v>0.11170481045343542</v>
      </c>
      <c r="O8">
        <f t="shared" si="7"/>
        <v>7.2459589354942733E-2</v>
      </c>
      <c r="P8">
        <f t="shared" si="7"/>
        <v>5.609437378089914E-2</v>
      </c>
      <c r="Q8">
        <f t="shared" si="7"/>
        <v>5.3856234219237013E-2</v>
      </c>
      <c r="R8">
        <f t="shared" si="7"/>
        <v>1.953497824565938E-2</v>
      </c>
      <c r="S8">
        <f t="shared" si="7"/>
        <v>-2.1403062455900345E-7</v>
      </c>
      <c r="T8">
        <f t="shared" si="7"/>
        <v>2.2339052411941206E-4</v>
      </c>
      <c r="U8">
        <f t="shared" si="7"/>
        <v>8.7982413608987259E-3</v>
      </c>
      <c r="V8">
        <f t="shared" si="7"/>
        <v>8.8642996468668873E-3</v>
      </c>
      <c r="W8">
        <f t="shared" si="7"/>
        <v>2.332922836585791E-2</v>
      </c>
      <c r="X8">
        <f t="shared" si="7"/>
        <v>1.1880135376086731E-2</v>
      </c>
      <c r="Y8">
        <f t="shared" si="7"/>
        <v>2.7798238966513896E-2</v>
      </c>
      <c r="Z8">
        <f t="shared" si="7"/>
        <v>2.6170913444164667E-2</v>
      </c>
      <c r="AA8">
        <f t="shared" si="7"/>
        <v>7.9029688098139414E-2</v>
      </c>
      <c r="AB8">
        <f t="shared" si="7"/>
        <v>9.8068644816736356E-2</v>
      </c>
      <c r="AC8">
        <f t="shared" si="7"/>
        <v>0.11045020213660547</v>
      </c>
      <c r="AD8">
        <f t="shared" si="7"/>
        <v>0.10829399408302842</v>
      </c>
      <c r="AE8">
        <f t="shared" si="7"/>
        <v>0.10896487773267517</v>
      </c>
      <c r="AF8">
        <f t="shared" si="7"/>
        <v>9.2855381722495287E-2</v>
      </c>
      <c r="AG8">
        <f t="shared" si="7"/>
        <v>5.3714779728250887E-2</v>
      </c>
      <c r="AH8">
        <f t="shared" si="7"/>
        <v>2.6433156263627012E-2</v>
      </c>
      <c r="AI8">
        <f t="shared" si="7"/>
        <v>6.436676992595286E-3</v>
      </c>
      <c r="AJ8">
        <f t="shared" si="7"/>
        <v>1.3207332425980245E-2</v>
      </c>
      <c r="AK8">
        <f t="shared" si="7"/>
        <v>3.9255917894205648E-2</v>
      </c>
      <c r="AL8">
        <f t="shared" si="7"/>
        <v>5.897772757248905E-2</v>
      </c>
      <c r="AM8">
        <f t="shared" si="7"/>
        <v>6.237829833552757E-2</v>
      </c>
      <c r="AN8">
        <f t="shared" si="7"/>
        <v>3.6882521374050847E-2</v>
      </c>
      <c r="AO8">
        <f t="shared" si="7"/>
        <v>2.7305178048130221E-2</v>
      </c>
      <c r="AP8">
        <f t="shared" si="7"/>
        <v>2.1684935959557203E-2</v>
      </c>
      <c r="AQ8">
        <f t="shared" si="7"/>
        <v>2.0572622036644572E-2</v>
      </c>
      <c r="AR8">
        <f t="shared" si="7"/>
        <v>3.9064963660703347E-2</v>
      </c>
      <c r="AS8">
        <f t="shared" si="7"/>
        <v>4.4516706815588704E-2</v>
      </c>
      <c r="AT8">
        <f t="shared" si="7"/>
        <v>5.1475081185593151E-2</v>
      </c>
      <c r="AU8">
        <f t="shared" si="7"/>
        <v>4.8831051494424141E-2</v>
      </c>
      <c r="AV8">
        <f t="shared" si="7"/>
        <v>4.8616933708469208E-2</v>
      </c>
      <c r="AW8">
        <f t="shared" si="7"/>
        <v>4.5676604113669694E-2</v>
      </c>
      <c r="AX8">
        <f t="shared" si="7"/>
        <v>4.9459638945946523E-2</v>
      </c>
      <c r="AY8">
        <f t="shared" si="7"/>
        <v>3.4063189077881494E-2</v>
      </c>
      <c r="AZ8">
        <f t="shared" si="7"/>
        <v>3.9221646732536128E-2</v>
      </c>
      <c r="BA8">
        <f t="shared" si="7"/>
        <v>2.7713419257640662E-2</v>
      </c>
      <c r="BB8">
        <f t="shared" si="7"/>
        <v>4.8120764734683352E-2</v>
      </c>
      <c r="BC8">
        <f t="shared" si="7"/>
        <v>7.3962572190817519E-2</v>
      </c>
      <c r="BD8">
        <f t="shared" si="7"/>
        <v>8.5558294604556911E-2</v>
      </c>
      <c r="BE8">
        <f t="shared" si="7"/>
        <v>8.0631640276134675E-2</v>
      </c>
      <c r="BF8">
        <f t="shared" si="7"/>
        <v>7.913217110797463E-2</v>
      </c>
      <c r="BG8">
        <f t="shared" si="7"/>
        <v>9.1779779558880947E-2</v>
      </c>
      <c r="BH8">
        <f t="shared" si="7"/>
        <v>9.3741416032277633E-2</v>
      </c>
      <c r="BI8">
        <f t="shared" si="7"/>
        <v>8.4971395566783778E-2</v>
      </c>
      <c r="BJ8">
        <f t="shared" si="7"/>
        <v>5.760439757593757E-2</v>
      </c>
      <c r="BK8">
        <f t="shared" si="7"/>
        <v>5.571350708949506E-3</v>
      </c>
      <c r="BL8">
        <f t="shared" si="7"/>
        <v>9.3405349757700647E-3</v>
      </c>
      <c r="BM8">
        <f t="shared" si="7"/>
        <v>4.2367287900097042E-2</v>
      </c>
      <c r="BN8">
        <f t="shared" si="7"/>
        <v>4.6236491757195478E-2</v>
      </c>
      <c r="BO8">
        <f t="shared" si="7"/>
        <v>3.6500563036365008E-2</v>
      </c>
      <c r="BP8">
        <f t="shared" ref="BP8" si="8">(BP5-0.817702)/(1+0.817702)</f>
        <v>2.4020518119040331E-2</v>
      </c>
    </row>
    <row r="9" spans="1:70" x14ac:dyDescent="0.25">
      <c r="A9" t="s">
        <v>96</v>
      </c>
      <c r="C9">
        <v>2.0425259044130759</v>
      </c>
      <c r="D9">
        <v>2.0802589356834771</v>
      </c>
      <c r="E9">
        <v>2.1992860360796658</v>
      </c>
      <c r="F9">
        <v>2.3865107476223142</v>
      </c>
      <c r="G9">
        <v>2.5374180374485849</v>
      </c>
      <c r="H9">
        <v>2.770149215181096</v>
      </c>
      <c r="I9">
        <v>2.9964728970375019</v>
      </c>
      <c r="J9">
        <v>3.2520359528401679</v>
      </c>
      <c r="K9">
        <v>3.4442608291233432</v>
      </c>
      <c r="L9">
        <v>3.6211375176102654</v>
      </c>
      <c r="M9">
        <v>3.8364177892616</v>
      </c>
      <c r="N9">
        <v>4.1373382997221269</v>
      </c>
      <c r="O9">
        <v>4.4899409765321749</v>
      </c>
      <c r="P9">
        <v>5.0216969069014032</v>
      </c>
      <c r="Q9">
        <v>5.8227001187621914</v>
      </c>
      <c r="R9">
        <v>6.7995617736412166</v>
      </c>
      <c r="S9">
        <v>7.9209232224704094</v>
      </c>
      <c r="T9">
        <v>9.7729544400552264</v>
      </c>
      <c r="U9">
        <v>11.789486110552318</v>
      </c>
      <c r="V9">
        <v>13.785479024888403</v>
      </c>
      <c r="W9">
        <v>15.636036683990083</v>
      </c>
      <c r="X9">
        <v>17.567077127209984</v>
      </c>
      <c r="Y9">
        <v>19.953306408605183</v>
      </c>
      <c r="Z9">
        <v>22.324411019502133</v>
      </c>
      <c r="AA9">
        <v>24.75019458422554</v>
      </c>
      <c r="AB9">
        <v>26.877690175553795</v>
      </c>
      <c r="AC9">
        <v>29.801246762931427</v>
      </c>
      <c r="AD9">
        <v>31.572679298539803</v>
      </c>
      <c r="AE9">
        <v>33.446706273931873</v>
      </c>
      <c r="AF9">
        <v>35.753446181422206</v>
      </c>
      <c r="AG9">
        <v>38.371868543351013</v>
      </c>
      <c r="AH9">
        <v>41.034381761915668</v>
      </c>
      <c r="AI9">
        <v>43.78772578765426</v>
      </c>
      <c r="AJ9">
        <v>45.774041230828637</v>
      </c>
      <c r="AK9">
        <v>47.550358033319313</v>
      </c>
      <c r="AL9">
        <v>49.896047899591402</v>
      </c>
      <c r="AM9">
        <v>51.659003334712523</v>
      </c>
      <c r="AN9">
        <v>52.932406216694893</v>
      </c>
      <c r="AO9">
        <v>54.32706309363504</v>
      </c>
      <c r="AP9">
        <v>55.749659632825647</v>
      </c>
      <c r="AQ9">
        <v>57.652255430269975</v>
      </c>
      <c r="AR9">
        <v>60.051928863219167</v>
      </c>
      <c r="AS9">
        <v>62.509071077010653</v>
      </c>
      <c r="AT9">
        <v>65.011910160616225</v>
      </c>
      <c r="AU9">
        <v>67.554965801025574</v>
      </c>
      <c r="AV9">
        <v>70.40100327808814</v>
      </c>
      <c r="AW9">
        <v>73.268076216418393</v>
      </c>
      <c r="AX9">
        <v>75.877326090710611</v>
      </c>
      <c r="AY9">
        <v>77.737867522456469</v>
      </c>
      <c r="AZ9">
        <v>77.917658214235871</v>
      </c>
      <c r="BA9">
        <v>78.14583626182386</v>
      </c>
      <c r="BB9">
        <v>78.031776212494421</v>
      </c>
      <c r="BC9">
        <v>77.873401789231139</v>
      </c>
      <c r="BD9">
        <v>78.21462164067988</v>
      </c>
      <c r="BE9">
        <v>78.042016616110359</v>
      </c>
      <c r="BF9">
        <v>78.473156648704162</v>
      </c>
      <c r="BG9">
        <v>78.765219251428974</v>
      </c>
      <c r="BH9">
        <v>79.756038319805569</v>
      </c>
      <c r="BI9">
        <v>80.703023162518093</v>
      </c>
      <c r="BJ9">
        <v>81.856008169805591</v>
      </c>
      <c r="BK9">
        <v>82.784184445812045</v>
      </c>
      <c r="BL9">
        <v>84.900239262849894</v>
      </c>
      <c r="BM9">
        <v>88.885320890539276</v>
      </c>
      <c r="BN9">
        <v>94.436389543297878</v>
      </c>
      <c r="BO9">
        <v>97.167837152250556</v>
      </c>
      <c r="BP9">
        <v>99.999999999999986</v>
      </c>
      <c r="BQ9">
        <v>102.62086449536997</v>
      </c>
      <c r="BR9">
        <v>105.23403006158648</v>
      </c>
    </row>
    <row r="10" spans="1:70" x14ac:dyDescent="0.25">
      <c r="A10" t="s">
        <v>63</v>
      </c>
      <c r="C10">
        <f>C7*100*C3/C9</f>
        <v>24.26502758066087</v>
      </c>
      <c r="D10">
        <f t="shared" ref="D10:BO10" si="9">D7*100*D3/D9</f>
        <v>28.343847108769516</v>
      </c>
      <c r="E10">
        <f t="shared" si="9"/>
        <v>30.997916735755183</v>
      </c>
      <c r="F10">
        <f t="shared" si="9"/>
        <v>29.626076557750338</v>
      </c>
      <c r="G10">
        <f t="shared" si="9"/>
        <v>29.044525631789732</v>
      </c>
      <c r="H10">
        <f t="shared" si="9"/>
        <v>28.12728239765157</v>
      </c>
      <c r="I10">
        <f t="shared" si="9"/>
        <v>24.971607410790824</v>
      </c>
      <c r="J10">
        <f t="shared" si="9"/>
        <v>22.460893272185103</v>
      </c>
      <c r="K10">
        <f t="shared" si="9"/>
        <v>28.823772249400381</v>
      </c>
      <c r="L10">
        <f t="shared" si="9"/>
        <v>30.332805340626436</v>
      </c>
      <c r="M10">
        <f t="shared" si="9"/>
        <v>27.049853540459043</v>
      </c>
      <c r="N10">
        <f t="shared" si="9"/>
        <v>23.950255406746468</v>
      </c>
      <c r="O10">
        <f t="shared" si="9"/>
        <v>17.389407050490743</v>
      </c>
      <c r="P10">
        <f t="shared" si="9"/>
        <v>14.675968022984975</v>
      </c>
      <c r="Q10">
        <f t="shared" si="9"/>
        <v>15.078097291649071</v>
      </c>
      <c r="R10">
        <f t="shared" si="9"/>
        <v>5.7073714864561884</v>
      </c>
      <c r="S10">
        <f t="shared" si="9"/>
        <v>-3.5277447401486483E-13</v>
      </c>
      <c r="T10">
        <f t="shared" si="9"/>
        <v>7.0977369216952163E-2</v>
      </c>
      <c r="U10">
        <f t="shared" si="9"/>
        <v>2.8388739628455699</v>
      </c>
      <c r="V10">
        <f t="shared" si="9"/>
        <v>2.8520788727139443</v>
      </c>
      <c r="W10">
        <f t="shared" si="9"/>
        <v>7.4980796311209277</v>
      </c>
      <c r="X10">
        <f t="shared" si="9"/>
        <v>3.8130926886022731</v>
      </c>
      <c r="Y10">
        <f t="shared" si="9"/>
        <v>8.8913384109929368</v>
      </c>
      <c r="Z10">
        <f t="shared" si="9"/>
        <v>8.4618036496428388</v>
      </c>
      <c r="AA10">
        <f t="shared" si="9"/>
        <v>24.644486620487111</v>
      </c>
      <c r="AB10">
        <f t="shared" si="9"/>
        <v>30.58338702599421</v>
      </c>
      <c r="AC10">
        <f t="shared" si="9"/>
        <v>35.18480239293725</v>
      </c>
      <c r="AD10">
        <f t="shared" si="9"/>
        <v>36.615669192080972</v>
      </c>
      <c r="AE10">
        <f t="shared" si="9"/>
        <v>38.988042320139257</v>
      </c>
      <c r="AF10">
        <f t="shared" si="9"/>
        <v>35.245861619499294</v>
      </c>
      <c r="AG10">
        <f t="shared" si="9"/>
        <v>21.934789040695581</v>
      </c>
      <c r="AH10">
        <f t="shared" si="9"/>
        <v>11.353596222948791</v>
      </c>
      <c r="AI10">
        <f t="shared" si="9"/>
        <v>2.8209022632234446</v>
      </c>
      <c r="AJ10">
        <f t="shared" si="9"/>
        <v>5.7824072531241226</v>
      </c>
      <c r="AK10">
        <f t="shared" si="9"/>
        <v>17.096628725499201</v>
      </c>
      <c r="AL10">
        <f t="shared" si="9"/>
        <v>25.979659878908052</v>
      </c>
      <c r="AM10">
        <f t="shared" si="9"/>
        <v>28.0618218475704</v>
      </c>
      <c r="AN10">
        <f t="shared" si="9"/>
        <v>17.538748403437996</v>
      </c>
      <c r="AO10">
        <f t="shared" si="9"/>
        <v>13.593374967687646</v>
      </c>
      <c r="AP10">
        <f t="shared" si="9"/>
        <v>11.295331172595864</v>
      </c>
      <c r="AQ10">
        <f t="shared" si="9"/>
        <v>11.282075459367238</v>
      </c>
      <c r="AR10">
        <f t="shared" si="9"/>
        <v>21.915873760375959</v>
      </c>
      <c r="AS10">
        <f t="shared" si="9"/>
        <v>25.541959463717856</v>
      </c>
      <c r="AT10">
        <f t="shared" si="9"/>
        <v>30.088613838256034</v>
      </c>
      <c r="AU10">
        <f t="shared" si="9"/>
        <v>29.323790602401409</v>
      </c>
      <c r="AV10">
        <f t="shared" si="9"/>
        <v>30.070733998882641</v>
      </c>
      <c r="AW10">
        <f t="shared" si="9"/>
        <v>29.422833879304395</v>
      </c>
      <c r="AX10">
        <f t="shared" si="9"/>
        <v>33.185622182585128</v>
      </c>
      <c r="AY10">
        <f t="shared" si="9"/>
        <v>23.890875309776575</v>
      </c>
      <c r="AZ10">
        <f t="shared" si="9"/>
        <v>26.762129254500138</v>
      </c>
      <c r="BA10">
        <f t="shared" si="9"/>
        <v>18.753895057099424</v>
      </c>
      <c r="BB10">
        <f t="shared" si="9"/>
        <v>31.804887835220285</v>
      </c>
      <c r="BC10">
        <f t="shared" si="9"/>
        <v>45.964823923608485</v>
      </c>
      <c r="BD10">
        <f t="shared" si="9"/>
        <v>51.429767575509445</v>
      </c>
      <c r="BE10">
        <f t="shared" si="9"/>
        <v>49.210723560531385</v>
      </c>
      <c r="BF10">
        <f t="shared" si="9"/>
        <v>50.119440872193472</v>
      </c>
      <c r="BG10">
        <f t="shared" si="9"/>
        <v>59.196865908514162</v>
      </c>
      <c r="BH10">
        <f t="shared" si="9"/>
        <v>62.075193478494754</v>
      </c>
      <c r="BI10">
        <f t="shared" si="9"/>
        <v>57.977433848263196</v>
      </c>
      <c r="BJ10">
        <f t="shared" si="9"/>
        <v>41.22689391855743</v>
      </c>
      <c r="BK10">
        <f t="shared" si="9"/>
        <v>3.7814873516464735</v>
      </c>
      <c r="BL10">
        <f t="shared" si="9"/>
        <v>6.6473503741892213</v>
      </c>
      <c r="BM10">
        <f t="shared" si="9"/>
        <v>31.281967530924959</v>
      </c>
      <c r="BN10">
        <f t="shared" si="9"/>
        <v>34.84968641757802</v>
      </c>
      <c r="BO10">
        <f t="shared" si="9"/>
        <v>28.687280391527988</v>
      </c>
      <c r="BP10">
        <f t="shared" ref="BP10" si="10">BP7*100*BP3/BP9</f>
        <v>19.536449970434489</v>
      </c>
    </row>
    <row r="11" spans="1:70" x14ac:dyDescent="0.25">
      <c r="A11" t="s">
        <v>97</v>
      </c>
      <c r="C11">
        <v>2.86</v>
      </c>
      <c r="D11">
        <v>2.77</v>
      </c>
      <c r="E11">
        <v>2.8</v>
      </c>
      <c r="F11">
        <v>2.88</v>
      </c>
      <c r="G11">
        <v>3.01</v>
      </c>
      <c r="H11">
        <v>2.94</v>
      </c>
      <c r="I11">
        <v>2.91</v>
      </c>
      <c r="J11">
        <v>2.94</v>
      </c>
      <c r="K11">
        <v>2.87</v>
      </c>
      <c r="L11">
        <v>2.86</v>
      </c>
      <c r="M11">
        <v>2.84</v>
      </c>
      <c r="N11">
        <v>2.9</v>
      </c>
      <c r="O11">
        <v>2.87</v>
      </c>
      <c r="P11">
        <v>2.84</v>
      </c>
      <c r="Q11">
        <v>2.88</v>
      </c>
      <c r="R11">
        <v>2.77</v>
      </c>
      <c r="S11">
        <v>2.77</v>
      </c>
      <c r="T11">
        <v>2.65</v>
      </c>
      <c r="U11">
        <v>2.54</v>
      </c>
      <c r="V11">
        <v>2.37</v>
      </c>
      <c r="W11">
        <v>2.2200000000000002</v>
      </c>
      <c r="X11">
        <v>2.04</v>
      </c>
      <c r="Y11">
        <v>1.94</v>
      </c>
      <c r="Z11">
        <v>1.8</v>
      </c>
      <c r="AA11">
        <v>1.73</v>
      </c>
      <c r="AB11">
        <v>1.64</v>
      </c>
      <c r="AC11">
        <v>1.56</v>
      </c>
      <c r="AD11">
        <v>1.49</v>
      </c>
      <c r="AE11">
        <v>1.45</v>
      </c>
      <c r="AF11">
        <v>1.4</v>
      </c>
      <c r="AG11">
        <v>1.36</v>
      </c>
      <c r="AH11">
        <v>1.33</v>
      </c>
      <c r="AI11">
        <v>1.31</v>
      </c>
      <c r="AJ11">
        <v>1.26</v>
      </c>
      <c r="AK11">
        <v>1.19</v>
      </c>
      <c r="AL11">
        <v>1.1599999999999999</v>
      </c>
      <c r="AM11">
        <v>1.1399999999999999</v>
      </c>
      <c r="AN11">
        <v>1.1499999999999999</v>
      </c>
      <c r="AO11">
        <v>1.1299999999999999</v>
      </c>
      <c r="AP11">
        <v>1.17</v>
      </c>
      <c r="AQ11">
        <v>1.22</v>
      </c>
      <c r="AR11">
        <v>1.23</v>
      </c>
      <c r="AS11">
        <v>1.25</v>
      </c>
      <c r="AT11">
        <v>1.3</v>
      </c>
      <c r="AU11">
        <v>1.31</v>
      </c>
      <c r="AV11">
        <v>1.33</v>
      </c>
      <c r="AW11">
        <v>1.36</v>
      </c>
      <c r="AX11">
        <v>1.38</v>
      </c>
      <c r="AY11">
        <v>1.45</v>
      </c>
      <c r="AZ11">
        <v>1.38</v>
      </c>
      <c r="BA11">
        <v>1.37</v>
      </c>
      <c r="BB11">
        <v>1.34</v>
      </c>
      <c r="BC11">
        <v>1.32</v>
      </c>
      <c r="BD11">
        <v>1.27</v>
      </c>
      <c r="BE11">
        <v>1.32</v>
      </c>
      <c r="BF11">
        <v>1.33</v>
      </c>
      <c r="BG11">
        <v>1.33</v>
      </c>
      <c r="BH11">
        <v>1.31</v>
      </c>
      <c r="BI11">
        <v>1.26</v>
      </c>
      <c r="BJ11">
        <v>1.23</v>
      </c>
      <c r="BK11">
        <v>1.18</v>
      </c>
      <c r="BL11">
        <v>1.18</v>
      </c>
      <c r="BM11">
        <v>1.1599999999999999</v>
      </c>
      <c r="BN11">
        <v>1.1200000000000001</v>
      </c>
      <c r="BO11">
        <v>1.1000000000000001</v>
      </c>
    </row>
    <row r="12" spans="1:70" x14ac:dyDescent="0.25">
      <c r="A12" t="s">
        <v>13</v>
      </c>
      <c r="C12">
        <f>2.1/C11-1</f>
        <v>-0.26573426573426562</v>
      </c>
      <c r="D12">
        <f t="shared" ref="D12:BO12" si="11">2.1/D11-1</f>
        <v>-0.24187725631768953</v>
      </c>
      <c r="E12">
        <f t="shared" si="11"/>
        <v>-0.24999999999999989</v>
      </c>
      <c r="F12">
        <f t="shared" si="11"/>
        <v>-0.27083333333333326</v>
      </c>
      <c r="G12">
        <f t="shared" si="11"/>
        <v>-0.30232558139534871</v>
      </c>
      <c r="H12">
        <f t="shared" si="11"/>
        <v>-0.2857142857142857</v>
      </c>
      <c r="I12">
        <f t="shared" si="11"/>
        <v>-0.27835051546391754</v>
      </c>
      <c r="J12">
        <f t="shared" si="11"/>
        <v>-0.2857142857142857</v>
      </c>
      <c r="K12">
        <f t="shared" si="11"/>
        <v>-0.26829268292682928</v>
      </c>
      <c r="L12">
        <f t="shared" si="11"/>
        <v>-0.26573426573426562</v>
      </c>
      <c r="M12">
        <f t="shared" si="11"/>
        <v>-0.26056338028169013</v>
      </c>
      <c r="N12">
        <f t="shared" si="11"/>
        <v>-0.27586206896551724</v>
      </c>
      <c r="O12">
        <f t="shared" si="11"/>
        <v>-0.26829268292682928</v>
      </c>
      <c r="P12">
        <f t="shared" si="11"/>
        <v>-0.26056338028169013</v>
      </c>
      <c r="Q12">
        <f t="shared" si="11"/>
        <v>-0.27083333333333326</v>
      </c>
      <c r="R12">
        <f t="shared" si="11"/>
        <v>-0.24187725631768953</v>
      </c>
      <c r="S12">
        <f t="shared" si="11"/>
        <v>-0.24187725631768953</v>
      </c>
      <c r="T12">
        <f t="shared" si="11"/>
        <v>-0.20754716981132071</v>
      </c>
      <c r="U12">
        <f t="shared" si="11"/>
        <v>-0.17322834645669294</v>
      </c>
      <c r="V12">
        <f t="shared" si="11"/>
        <v>-0.11392405063291144</v>
      </c>
      <c r="W12">
        <f t="shared" si="11"/>
        <v>-5.4054054054054057E-2</v>
      </c>
      <c r="X12">
        <f t="shared" si="11"/>
        <v>2.941176470588247E-2</v>
      </c>
      <c r="Y12">
        <f t="shared" si="11"/>
        <v>8.2474226804123862E-2</v>
      </c>
      <c r="Z12">
        <f t="shared" si="11"/>
        <v>0.16666666666666674</v>
      </c>
      <c r="AA12">
        <f t="shared" si="11"/>
        <v>0.21387283236994237</v>
      </c>
      <c r="AB12">
        <f t="shared" si="11"/>
        <v>0.28048780487804881</v>
      </c>
      <c r="AC12">
        <f t="shared" si="11"/>
        <v>0.34615384615384626</v>
      </c>
      <c r="AD12">
        <f t="shared" si="11"/>
        <v>0.40939597315436238</v>
      </c>
      <c r="AE12">
        <f t="shared" si="11"/>
        <v>0.44827586206896552</v>
      </c>
      <c r="AF12">
        <f t="shared" si="11"/>
        <v>0.50000000000000022</v>
      </c>
      <c r="AG12">
        <f t="shared" si="11"/>
        <v>0.54411764705882359</v>
      </c>
      <c r="AH12">
        <f t="shared" si="11"/>
        <v>0.57894736842105265</v>
      </c>
      <c r="AI12">
        <f t="shared" si="11"/>
        <v>0.60305343511450382</v>
      </c>
      <c r="AJ12">
        <f t="shared" si="11"/>
        <v>0.66666666666666674</v>
      </c>
      <c r="AK12">
        <f t="shared" si="11"/>
        <v>0.76470588235294135</v>
      </c>
      <c r="AL12">
        <f t="shared" si="11"/>
        <v>0.81034482758620707</v>
      </c>
      <c r="AM12">
        <f t="shared" si="11"/>
        <v>0.84210526315789491</v>
      </c>
      <c r="AN12">
        <f t="shared" si="11"/>
        <v>0.82608695652173925</v>
      </c>
      <c r="AO12">
        <f t="shared" si="11"/>
        <v>0.85840707964601792</v>
      </c>
      <c r="AP12">
        <f t="shared" si="11"/>
        <v>0.79487179487179516</v>
      </c>
      <c r="AQ12">
        <f t="shared" si="11"/>
        <v>0.7213114754098362</v>
      </c>
      <c r="AR12">
        <f t="shared" si="11"/>
        <v>0.70731707317073189</v>
      </c>
      <c r="AS12">
        <f t="shared" si="11"/>
        <v>0.68000000000000016</v>
      </c>
      <c r="AT12">
        <f t="shared" si="11"/>
        <v>0.61538461538461542</v>
      </c>
      <c r="AU12">
        <f t="shared" si="11"/>
        <v>0.60305343511450382</v>
      </c>
      <c r="AV12">
        <f t="shared" si="11"/>
        <v>0.57894736842105265</v>
      </c>
      <c r="AW12">
        <f t="shared" si="11"/>
        <v>0.54411764705882359</v>
      </c>
      <c r="AX12">
        <f t="shared" si="11"/>
        <v>0.52173913043478271</v>
      </c>
      <c r="AY12">
        <f t="shared" si="11"/>
        <v>0.44827586206896552</v>
      </c>
      <c r="AZ12">
        <f t="shared" si="11"/>
        <v>0.52173913043478271</v>
      </c>
      <c r="BA12">
        <f t="shared" si="11"/>
        <v>0.53284671532846706</v>
      </c>
      <c r="BB12">
        <f t="shared" si="11"/>
        <v>0.56716417910447769</v>
      </c>
      <c r="BC12">
        <f t="shared" si="11"/>
        <v>0.59090909090909083</v>
      </c>
      <c r="BD12">
        <f t="shared" si="11"/>
        <v>0.65354330708661412</v>
      </c>
      <c r="BE12">
        <f t="shared" si="11"/>
        <v>0.59090909090909083</v>
      </c>
      <c r="BF12">
        <f t="shared" si="11"/>
        <v>0.57894736842105265</v>
      </c>
      <c r="BG12">
        <f t="shared" si="11"/>
        <v>0.57894736842105265</v>
      </c>
      <c r="BH12">
        <f t="shared" si="11"/>
        <v>0.60305343511450382</v>
      </c>
      <c r="BI12">
        <f t="shared" si="11"/>
        <v>0.66666666666666674</v>
      </c>
      <c r="BJ12">
        <f t="shared" si="11"/>
        <v>0.70731707317073189</v>
      </c>
      <c r="BK12">
        <f t="shared" si="11"/>
        <v>0.77966101694915269</v>
      </c>
      <c r="BL12">
        <f t="shared" si="11"/>
        <v>0.77966101694915269</v>
      </c>
      <c r="BM12">
        <f t="shared" si="11"/>
        <v>0.81034482758620707</v>
      </c>
      <c r="BN12">
        <f t="shared" si="11"/>
        <v>0.875</v>
      </c>
      <c r="BO12">
        <f t="shared" si="11"/>
        <v>0.90909090909090895</v>
      </c>
      <c r="BP12">
        <f>AVERAGE(T12:BO12)</f>
        <v>0.52881750167603669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8CFC8-9C1C-4C87-8075-1C8E8A7D61B6}">
  <dimension ref="A1:BS12"/>
  <sheetViews>
    <sheetView topLeftCell="AY1" workbookViewId="0">
      <selection activeCell="BQ15" sqref="BQ15"/>
    </sheetView>
  </sheetViews>
  <sheetFormatPr defaultRowHeight="15" x14ac:dyDescent="0.25"/>
  <sheetData>
    <row r="1" spans="1:71" x14ac:dyDescent="0.25"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  <c r="M1" t="s">
        <v>75</v>
      </c>
      <c r="N1" t="s">
        <v>76</v>
      </c>
      <c r="O1" t="s">
        <v>77</v>
      </c>
      <c r="P1" t="s">
        <v>78</v>
      </c>
      <c r="Q1" t="s">
        <v>79</v>
      </c>
      <c r="R1" t="s">
        <v>80</v>
      </c>
      <c r="S1" t="s">
        <v>81</v>
      </c>
      <c r="T1" t="s">
        <v>82</v>
      </c>
      <c r="U1" t="s">
        <v>83</v>
      </c>
      <c r="V1" t="s">
        <v>84</v>
      </c>
      <c r="W1" t="s">
        <v>85</v>
      </c>
      <c r="X1" t="s">
        <v>86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93</v>
      </c>
      <c r="AF1" t="s">
        <v>94</v>
      </c>
      <c r="AG1" t="s">
        <v>95</v>
      </c>
      <c r="AH1" t="s">
        <v>24</v>
      </c>
      <c r="AI1" t="s">
        <v>25</v>
      </c>
      <c r="AJ1" t="s">
        <v>26</v>
      </c>
      <c r="AK1" t="s">
        <v>27</v>
      </c>
      <c r="AL1" t="s">
        <v>28</v>
      </c>
      <c r="AM1" t="s">
        <v>29</v>
      </c>
      <c r="AN1" t="s">
        <v>30</v>
      </c>
      <c r="AO1" t="s">
        <v>31</v>
      </c>
      <c r="AP1" t="s">
        <v>32</v>
      </c>
      <c r="AQ1" t="s">
        <v>33</v>
      </c>
      <c r="AR1" t="s">
        <v>34</v>
      </c>
      <c r="AS1" t="s">
        <v>35</v>
      </c>
      <c r="AT1" t="s">
        <v>36</v>
      </c>
      <c r="AU1" t="s">
        <v>37</v>
      </c>
      <c r="AV1" t="s">
        <v>38</v>
      </c>
      <c r="AW1" t="s">
        <v>39</v>
      </c>
      <c r="AX1" t="s">
        <v>40</v>
      </c>
      <c r="AY1" t="s">
        <v>41</v>
      </c>
      <c r="AZ1" t="s">
        <v>42</v>
      </c>
      <c r="BA1" t="s">
        <v>43</v>
      </c>
      <c r="BB1" t="s">
        <v>44</v>
      </c>
      <c r="BC1" t="s">
        <v>45</v>
      </c>
      <c r="BD1" t="s">
        <v>46</v>
      </c>
      <c r="BE1" t="s">
        <v>47</v>
      </c>
      <c r="BF1" t="s">
        <v>48</v>
      </c>
      <c r="BG1" t="s">
        <v>49</v>
      </c>
      <c r="BH1" t="s">
        <v>50</v>
      </c>
      <c r="BI1" t="s">
        <v>51</v>
      </c>
      <c r="BJ1" t="s">
        <v>52</v>
      </c>
      <c r="BK1" t="s">
        <v>53</v>
      </c>
      <c r="BL1" t="s">
        <v>54</v>
      </c>
      <c r="BM1" t="s">
        <v>55</v>
      </c>
      <c r="BN1" t="s">
        <v>56</v>
      </c>
      <c r="BO1" t="s">
        <v>57</v>
      </c>
      <c r="BP1">
        <v>2025</v>
      </c>
    </row>
    <row r="2" spans="1:71" x14ac:dyDescent="0.25">
      <c r="A2" t="s">
        <v>58</v>
      </c>
      <c r="C2">
        <v>46.373390000000001</v>
      </c>
      <c r="D2">
        <v>50.27563</v>
      </c>
      <c r="E2">
        <v>56.346330000000002</v>
      </c>
      <c r="F2">
        <v>63.166589999999999</v>
      </c>
      <c r="G2">
        <v>70.059129999999996</v>
      </c>
      <c r="H2">
        <v>75.670400000000001</v>
      </c>
      <c r="I2">
        <v>82.011409999999998</v>
      </c>
      <c r="J2">
        <v>88.664330000000007</v>
      </c>
      <c r="K2">
        <v>96.722300000000004</v>
      </c>
      <c r="L2">
        <v>111.26089</v>
      </c>
      <c r="M2">
        <v>124.46177</v>
      </c>
      <c r="N2">
        <v>138.81322</v>
      </c>
      <c r="O2">
        <v>154.94795999999999</v>
      </c>
      <c r="P2">
        <v>177.72968</v>
      </c>
      <c r="Q2">
        <v>207.30788999999999</v>
      </c>
      <c r="R2">
        <v>233.55618000000001</v>
      </c>
      <c r="S2">
        <v>269.93088</v>
      </c>
      <c r="T2">
        <v>303.78958</v>
      </c>
      <c r="U2">
        <v>345.18639999999999</v>
      </c>
      <c r="V2">
        <v>394.49059999999997</v>
      </c>
      <c r="W2">
        <v>447.41570000000002</v>
      </c>
      <c r="X2">
        <v>504.70960000000002</v>
      </c>
      <c r="Y2">
        <v>579.25080000000003</v>
      </c>
      <c r="Z2">
        <v>642.94470000000001</v>
      </c>
      <c r="AA2">
        <v>699.50189999999998</v>
      </c>
      <c r="AB2">
        <v>749.58330000000001</v>
      </c>
      <c r="AC2">
        <v>807.70709999999997</v>
      </c>
      <c r="AD2">
        <v>848.78779999999995</v>
      </c>
      <c r="AE2">
        <v>917.93259999999998</v>
      </c>
      <c r="AF2">
        <v>988.88350000000003</v>
      </c>
      <c r="AG2">
        <v>1043.9748</v>
      </c>
      <c r="AH2">
        <v>1082.8330000000001</v>
      </c>
      <c r="AI2">
        <v>1121.4581000000001</v>
      </c>
      <c r="AJ2">
        <v>1134.8386</v>
      </c>
      <c r="AK2">
        <v>1172.9603999999999</v>
      </c>
      <c r="AL2">
        <v>1213.8024</v>
      </c>
      <c r="AM2">
        <v>1246.9737</v>
      </c>
      <c r="AN2">
        <v>1289.6692</v>
      </c>
      <c r="AO2">
        <v>1346.3176000000001</v>
      </c>
      <c r="AP2">
        <v>1395.1479999999999</v>
      </c>
      <c r="AQ2">
        <v>1473.5173</v>
      </c>
      <c r="AR2">
        <v>1530.0708999999999</v>
      </c>
      <c r="AS2">
        <v>1578.3304000000001</v>
      </c>
      <c r="AT2">
        <v>1622.3127999999999</v>
      </c>
      <c r="AU2">
        <v>1696.1077</v>
      </c>
      <c r="AV2">
        <v>1762.0477000000001</v>
      </c>
      <c r="AW2">
        <v>1846.0208</v>
      </c>
      <c r="AX2">
        <v>1937.8762999999999</v>
      </c>
      <c r="AY2">
        <v>1989.9997000000001</v>
      </c>
      <c r="AZ2">
        <v>1935.8402000000001</v>
      </c>
      <c r="BA2">
        <v>1996.0751</v>
      </c>
      <c r="BB2">
        <v>2062.1414</v>
      </c>
      <c r="BC2">
        <v>2088.2867000000001</v>
      </c>
      <c r="BD2">
        <v>2120.3519000000001</v>
      </c>
      <c r="BE2">
        <v>2153.7330999999999</v>
      </c>
      <c r="BF2">
        <v>2201.4016000000001</v>
      </c>
      <c r="BG2">
        <v>2231.8191999999999</v>
      </c>
      <c r="BH2">
        <v>2291.6804999999999</v>
      </c>
      <c r="BI2">
        <v>2355.3627999999999</v>
      </c>
      <c r="BJ2">
        <v>2432.2067999999999</v>
      </c>
      <c r="BK2">
        <v>2318.2761999999998</v>
      </c>
      <c r="BL2">
        <v>2508.1023</v>
      </c>
      <c r="BM2">
        <v>2653.9971999999998</v>
      </c>
      <c r="BN2">
        <v>2826.5414999999998</v>
      </c>
      <c r="BO2">
        <v>2919.8998999999999</v>
      </c>
      <c r="BP2">
        <v>2983.94724</v>
      </c>
      <c r="BR2">
        <v>3061.7888200000002</v>
      </c>
      <c r="BS2">
        <v>3151.7682399999999</v>
      </c>
    </row>
    <row r="3" spans="1:71" x14ac:dyDescent="0.25">
      <c r="A3" t="s">
        <v>59</v>
      </c>
      <c r="C3">
        <v>18.902349999999998</v>
      </c>
      <c r="D3">
        <v>19.846969999999999</v>
      </c>
      <c r="E3">
        <v>22.013169999999999</v>
      </c>
      <c r="F3">
        <v>23.878679999999999</v>
      </c>
      <c r="G3">
        <v>26.07159</v>
      </c>
      <c r="H3">
        <v>28.360440000000001</v>
      </c>
      <c r="I3">
        <v>30.941089999999999</v>
      </c>
      <c r="J3">
        <v>33.80068</v>
      </c>
      <c r="K3">
        <v>36.311100000000003</v>
      </c>
      <c r="L3">
        <v>41.869050000000001</v>
      </c>
      <c r="M3">
        <v>46.686129999999999</v>
      </c>
      <c r="N3">
        <v>51.504199999999997</v>
      </c>
      <c r="O3">
        <v>57.222380000000001</v>
      </c>
      <c r="P3">
        <v>65.540009999999995</v>
      </c>
      <c r="Q3">
        <v>75.769630000000006</v>
      </c>
      <c r="R3">
        <v>78.589650000000006</v>
      </c>
      <c r="S3">
        <v>88.301950000000005</v>
      </c>
      <c r="T3">
        <v>100.0954</v>
      </c>
      <c r="U3">
        <v>111.95610000000001</v>
      </c>
      <c r="V3">
        <v>126.8734</v>
      </c>
      <c r="W3">
        <v>143.02019999999999</v>
      </c>
      <c r="X3">
        <v>159.9522</v>
      </c>
      <c r="Y3">
        <v>182.11969999999999</v>
      </c>
      <c r="Z3">
        <v>206.46860000000001</v>
      </c>
      <c r="AA3">
        <v>229.37020000000001</v>
      </c>
      <c r="AB3">
        <v>249.85910000000001</v>
      </c>
      <c r="AC3">
        <v>283.04140000000001</v>
      </c>
      <c r="AD3">
        <v>298.31700000000001</v>
      </c>
      <c r="AE3">
        <v>330.40050000000002</v>
      </c>
      <c r="AF3">
        <v>363.45929999999998</v>
      </c>
      <c r="AG3">
        <v>378.89089999999999</v>
      </c>
      <c r="AH3">
        <v>390.13979999999998</v>
      </c>
      <c r="AI3">
        <v>405.9402</v>
      </c>
      <c r="AJ3">
        <v>406.3245</v>
      </c>
      <c r="AK3">
        <v>418.23489999999998</v>
      </c>
      <c r="AL3">
        <v>428.2466</v>
      </c>
      <c r="AM3">
        <v>433.2713</v>
      </c>
      <c r="AN3">
        <v>451.87</v>
      </c>
      <c r="AO3">
        <v>477.57619999999997</v>
      </c>
      <c r="AP3">
        <v>488.94499999999999</v>
      </c>
      <c r="AQ3">
        <v>523.85239999999999</v>
      </c>
      <c r="AR3">
        <v>547.02030000000002</v>
      </c>
      <c r="AS3">
        <v>558.18730000000005</v>
      </c>
      <c r="AT3">
        <v>572.96090000000004</v>
      </c>
      <c r="AU3">
        <v>602.6232</v>
      </c>
      <c r="AV3">
        <v>623.74779999999998</v>
      </c>
      <c r="AW3">
        <v>660.33960000000002</v>
      </c>
      <c r="AX3">
        <v>707.66970000000003</v>
      </c>
      <c r="AY3">
        <v>727.83180000000004</v>
      </c>
      <c r="AZ3">
        <v>678.80129999999997</v>
      </c>
      <c r="BA3">
        <v>710.42280000000005</v>
      </c>
      <c r="BB3">
        <v>725.93910000000005</v>
      </c>
      <c r="BC3">
        <v>719.86800000000005</v>
      </c>
      <c r="BD3">
        <v>734.9221</v>
      </c>
      <c r="BE3">
        <v>747.79579999999999</v>
      </c>
      <c r="BF3">
        <v>769.19159999999999</v>
      </c>
      <c r="BG3">
        <v>767.95960000000002</v>
      </c>
      <c r="BH3">
        <v>778.74580000000003</v>
      </c>
      <c r="BI3">
        <v>793.18550000000005</v>
      </c>
      <c r="BJ3">
        <v>824.33969999999999</v>
      </c>
      <c r="BK3">
        <v>806.20169999999996</v>
      </c>
      <c r="BL3">
        <v>886.03689999999995</v>
      </c>
      <c r="BM3">
        <v>908.33299999999997</v>
      </c>
      <c r="BN3">
        <v>1002.5463</v>
      </c>
      <c r="BO3">
        <v>1026.9203</v>
      </c>
      <c r="BP3">
        <v>1040.33259</v>
      </c>
      <c r="BR3">
        <v>1068.8097499999999</v>
      </c>
      <c r="BS3">
        <v>1111.8855100000001</v>
      </c>
    </row>
    <row r="4" spans="1:71" x14ac:dyDescent="0.25">
      <c r="A4" t="s">
        <v>60</v>
      </c>
      <c r="B4" s="8">
        <f>MIN(C5:BP5)</f>
        <v>0.56605973351136951</v>
      </c>
      <c r="C4">
        <v>20.79121</v>
      </c>
      <c r="D4">
        <v>23.247949999999999</v>
      </c>
      <c r="E4">
        <v>26.283740000000002</v>
      </c>
      <c r="F4">
        <v>30.08663</v>
      </c>
      <c r="G4">
        <v>33.534179999999999</v>
      </c>
      <c r="H4">
        <v>36.217590000000001</v>
      </c>
      <c r="I4">
        <v>39.056399999999996</v>
      </c>
      <c r="J4">
        <v>42.236699999999999</v>
      </c>
      <c r="K4">
        <v>47.537190000000002</v>
      </c>
      <c r="L4">
        <v>54.425370000000001</v>
      </c>
      <c r="M4">
        <v>61.798549999999999</v>
      </c>
      <c r="N4">
        <v>69.712180000000004</v>
      </c>
      <c r="O4">
        <v>77.927700000000002</v>
      </c>
      <c r="P4">
        <v>89.662040000000005</v>
      </c>
      <c r="Q4">
        <v>107.18189</v>
      </c>
      <c r="R4">
        <v>126.46165000000001</v>
      </c>
      <c r="S4">
        <v>147.07964000000001</v>
      </c>
      <c r="T4">
        <v>167.27399</v>
      </c>
      <c r="U4">
        <v>189.4658</v>
      </c>
      <c r="V4">
        <v>215.2362</v>
      </c>
      <c r="W4">
        <v>247.28659999999999</v>
      </c>
      <c r="X4">
        <v>280.6635</v>
      </c>
      <c r="Y4">
        <v>321.73230000000001</v>
      </c>
      <c r="Z4">
        <v>353.56610000000001</v>
      </c>
      <c r="AA4">
        <v>379.90069999999997</v>
      </c>
      <c r="AB4">
        <v>402.5573</v>
      </c>
      <c r="AC4">
        <v>423.57819999999998</v>
      </c>
      <c r="AD4">
        <v>442.31349999999998</v>
      </c>
      <c r="AE4">
        <v>467.55799999999999</v>
      </c>
      <c r="AF4">
        <v>497.53789999999998</v>
      </c>
      <c r="AG4">
        <v>530.99770000000001</v>
      </c>
      <c r="AH4">
        <v>554.33439999999996</v>
      </c>
      <c r="AI4">
        <v>575.41679999999997</v>
      </c>
      <c r="AJ4">
        <v>585.72320000000002</v>
      </c>
      <c r="AK4">
        <v>597.91849999999999</v>
      </c>
      <c r="AL4">
        <v>619.84749999999997</v>
      </c>
      <c r="AM4">
        <v>637.26940000000002</v>
      </c>
      <c r="AN4">
        <v>654.02750000000003</v>
      </c>
      <c r="AO4">
        <v>678.01610000000005</v>
      </c>
      <c r="AP4">
        <v>709.3184</v>
      </c>
      <c r="AQ4">
        <v>748.65430000000003</v>
      </c>
      <c r="AR4">
        <v>781.64350000000002</v>
      </c>
      <c r="AS4">
        <v>813.79390000000001</v>
      </c>
      <c r="AT4">
        <v>837.81989999999996</v>
      </c>
      <c r="AU4">
        <v>866.98739999999998</v>
      </c>
      <c r="AV4">
        <v>899.27359999999999</v>
      </c>
      <c r="AW4">
        <v>937.32590000000005</v>
      </c>
      <c r="AX4">
        <v>974.33519999999999</v>
      </c>
      <c r="AY4">
        <v>1003.8848</v>
      </c>
      <c r="AZ4">
        <v>1006.633</v>
      </c>
      <c r="BA4">
        <v>1032.7288000000001</v>
      </c>
      <c r="BB4">
        <v>1064.3779999999999</v>
      </c>
      <c r="BC4">
        <v>1088.7796000000001</v>
      </c>
      <c r="BD4">
        <v>1107.9149</v>
      </c>
      <c r="BE4">
        <v>1126.8545999999999</v>
      </c>
      <c r="BF4">
        <v>1143.0907</v>
      </c>
      <c r="BG4">
        <v>1164.9861000000001</v>
      </c>
      <c r="BH4">
        <v>1202.1990000000001</v>
      </c>
      <c r="BI4">
        <v>1231.9854</v>
      </c>
      <c r="BJ4">
        <v>1243.0410999999999</v>
      </c>
      <c r="BK4">
        <v>1195.0115000000001</v>
      </c>
      <c r="BL4">
        <v>1285.6355000000001</v>
      </c>
      <c r="BM4">
        <v>1378.3553999999999</v>
      </c>
      <c r="BN4">
        <v>1449.2561000000001</v>
      </c>
      <c r="BO4">
        <v>1502.8737000000001</v>
      </c>
      <c r="BP4">
        <v>1535.9369200000001</v>
      </c>
      <c r="BR4">
        <v>1569.7275299999999</v>
      </c>
      <c r="BS4">
        <v>1605.8312699999999</v>
      </c>
    </row>
    <row r="5" spans="1:71" x14ac:dyDescent="0.25">
      <c r="A5" t="s">
        <v>22</v>
      </c>
      <c r="C5">
        <f>C3/C4</f>
        <v>0.90915103065189562</v>
      </c>
      <c r="D5">
        <f t="shared" ref="D5:BO5" si="0">D3/D4</f>
        <v>0.85370839149258315</v>
      </c>
      <c r="E5">
        <f t="shared" si="0"/>
        <v>0.83752045941711484</v>
      </c>
      <c r="F5">
        <f t="shared" si="0"/>
        <v>0.79366416245355498</v>
      </c>
      <c r="G5">
        <f t="shared" si="0"/>
        <v>0.77746317339502569</v>
      </c>
      <c r="H5">
        <f t="shared" si="0"/>
        <v>0.78305707254403178</v>
      </c>
      <c r="I5">
        <f t="shared" si="0"/>
        <v>0.79221561639065563</v>
      </c>
      <c r="J5">
        <f t="shared" si="0"/>
        <v>0.80026801336278641</v>
      </c>
      <c r="K5">
        <f t="shared" si="0"/>
        <v>0.76384615918610255</v>
      </c>
      <c r="L5">
        <f t="shared" si="0"/>
        <v>0.76929288675483509</v>
      </c>
      <c r="M5">
        <f t="shared" si="0"/>
        <v>0.75545672188101498</v>
      </c>
      <c r="N5">
        <f t="shared" si="0"/>
        <v>0.73881206985637227</v>
      </c>
      <c r="O5">
        <f t="shared" si="0"/>
        <v>0.73430089685695843</v>
      </c>
      <c r="P5">
        <f t="shared" si="0"/>
        <v>0.73096719637429608</v>
      </c>
      <c r="Q5">
        <f t="shared" si="0"/>
        <v>0.70692567559687569</v>
      </c>
      <c r="R5">
        <f t="shared" si="0"/>
        <v>0.62145045553335732</v>
      </c>
      <c r="S5">
        <f t="shared" si="0"/>
        <v>0.60036827666970083</v>
      </c>
      <c r="T5">
        <f t="shared" si="0"/>
        <v>0.59839189583509067</v>
      </c>
      <c r="U5">
        <f t="shared" si="0"/>
        <v>0.59090400483886807</v>
      </c>
      <c r="V5">
        <f t="shared" si="0"/>
        <v>0.58946125233580604</v>
      </c>
      <c r="W5">
        <f t="shared" si="0"/>
        <v>0.5783580671172639</v>
      </c>
      <c r="X5">
        <f t="shared" si="0"/>
        <v>0.56990738019015652</v>
      </c>
      <c r="Y5">
        <f t="shared" si="0"/>
        <v>0.56605973351136951</v>
      </c>
      <c r="Z5">
        <f t="shared" si="0"/>
        <v>0.5839603966556749</v>
      </c>
      <c r="AA5">
        <f t="shared" si="0"/>
        <v>0.60376356242565499</v>
      </c>
      <c r="AB5">
        <f t="shared" si="0"/>
        <v>0.62067959020989061</v>
      </c>
      <c r="AC5">
        <f t="shared" si="0"/>
        <v>0.66821521976343456</v>
      </c>
      <c r="AD5">
        <f t="shared" si="0"/>
        <v>0.67444697030499867</v>
      </c>
      <c r="AE5">
        <f t="shared" si="0"/>
        <v>0.70665136731699607</v>
      </c>
      <c r="AF5">
        <f t="shared" si="0"/>
        <v>0.73051580593156817</v>
      </c>
      <c r="AG5">
        <f t="shared" si="0"/>
        <v>0.71354527524318845</v>
      </c>
      <c r="AH5">
        <f t="shared" si="0"/>
        <v>0.70379864572720008</v>
      </c>
      <c r="AI5">
        <f t="shared" si="0"/>
        <v>0.70547158164308033</v>
      </c>
      <c r="AJ5">
        <f t="shared" si="0"/>
        <v>0.69371419810586299</v>
      </c>
      <c r="AK5">
        <f t="shared" si="0"/>
        <v>0.69948479600480662</v>
      </c>
      <c r="AL5">
        <f t="shared" si="0"/>
        <v>0.69089025929764991</v>
      </c>
      <c r="AM5">
        <f t="shared" si="0"/>
        <v>0.67988718742811127</v>
      </c>
      <c r="AN5">
        <f t="shared" si="0"/>
        <v>0.69090366995271602</v>
      </c>
      <c r="AO5">
        <f t="shared" si="0"/>
        <v>0.70437294925592464</v>
      </c>
      <c r="AP5">
        <f t="shared" si="0"/>
        <v>0.68931667358410553</v>
      </c>
      <c r="AQ5">
        <f t="shared" si="0"/>
        <v>0.69972536055693524</v>
      </c>
      <c r="AR5">
        <f t="shared" si="0"/>
        <v>0.69983349186681654</v>
      </c>
      <c r="AS5">
        <f t="shared" si="0"/>
        <v>0.68590745150584198</v>
      </c>
      <c r="AT5">
        <f t="shared" si="0"/>
        <v>0.68387119952629449</v>
      </c>
      <c r="AU5">
        <f t="shared" si="0"/>
        <v>0.69507722949606876</v>
      </c>
      <c r="AV5">
        <f t="shared" si="0"/>
        <v>0.693612933816805</v>
      </c>
      <c r="AW5">
        <f t="shared" si="0"/>
        <v>0.70449306905954479</v>
      </c>
      <c r="AX5">
        <f t="shared" si="0"/>
        <v>0.72631030881364034</v>
      </c>
      <c r="AY5">
        <f t="shared" si="0"/>
        <v>0.72501526071517375</v>
      </c>
      <c r="AZ5">
        <f t="shared" si="0"/>
        <v>0.67432847919748307</v>
      </c>
      <c r="BA5">
        <f t="shared" si="0"/>
        <v>0.68790838407915034</v>
      </c>
      <c r="BB5">
        <f t="shared" si="0"/>
        <v>0.68203128963582493</v>
      </c>
      <c r="BC5">
        <f t="shared" si="0"/>
        <v>0.66116962514727495</v>
      </c>
      <c r="BD5">
        <f t="shared" si="0"/>
        <v>0.66333804157702003</v>
      </c>
      <c r="BE5">
        <f t="shared" si="0"/>
        <v>0.66361338898558875</v>
      </c>
      <c r="BF5">
        <f t="shared" si="0"/>
        <v>0.67290513342467051</v>
      </c>
      <c r="BG5">
        <f t="shared" si="0"/>
        <v>0.65920065484043111</v>
      </c>
      <c r="BH5">
        <f t="shared" si="0"/>
        <v>0.64776779884195546</v>
      </c>
      <c r="BI5">
        <f t="shared" si="0"/>
        <v>0.6438270291190139</v>
      </c>
      <c r="BJ5">
        <f t="shared" si="0"/>
        <v>0.6631636717402184</v>
      </c>
      <c r="BK5">
        <f t="shared" si="0"/>
        <v>0.67463928171402532</v>
      </c>
      <c r="BL5">
        <f t="shared" si="0"/>
        <v>0.68918204265516925</v>
      </c>
      <c r="BM5">
        <f t="shared" si="0"/>
        <v>0.65899767215335026</v>
      </c>
      <c r="BN5">
        <f t="shared" si="0"/>
        <v>0.69176614126378344</v>
      </c>
      <c r="BO5">
        <f t="shared" si="0"/>
        <v>0.68330445865144884</v>
      </c>
      <c r="BP5">
        <f t="shared" ref="BP5:BR5" si="1">BP3/BP4</f>
        <v>0.67732767957684092</v>
      </c>
      <c r="BQ5">
        <f>AVERAGE(T5:BP5)</f>
        <v>0.66859219511509771</v>
      </c>
      <c r="BR5">
        <f>BR3/BR4</f>
        <v>0.68088870811866309</v>
      </c>
      <c r="BS5">
        <f>BS3/BS4</f>
        <v>0.69240494364018712</v>
      </c>
    </row>
    <row r="6" spans="1:71" x14ac:dyDescent="0.25">
      <c r="A6" t="s">
        <v>23</v>
      </c>
      <c r="B6">
        <f>MAX(C6:BP6)</f>
        <v>1.7665980121864906</v>
      </c>
      <c r="C6">
        <f>C4/C3</f>
        <v>1.0999272577219235</v>
      </c>
      <c r="D6">
        <f t="shared" ref="D6:BO6" si="2">D4/D3</f>
        <v>1.1713601622816985</v>
      </c>
      <c r="E6">
        <f t="shared" si="2"/>
        <v>1.1940006823188121</v>
      </c>
      <c r="F6">
        <f t="shared" si="2"/>
        <v>1.2599787760462471</v>
      </c>
      <c r="G6">
        <f t="shared" si="2"/>
        <v>1.286234556465486</v>
      </c>
      <c r="H6">
        <f t="shared" si="2"/>
        <v>1.2770461248132963</v>
      </c>
      <c r="I6">
        <f t="shared" si="2"/>
        <v>1.2622826151244186</v>
      </c>
      <c r="J6">
        <f t="shared" si="2"/>
        <v>1.2495813693689002</v>
      </c>
      <c r="K6">
        <f t="shared" si="2"/>
        <v>1.3091641398911076</v>
      </c>
      <c r="L6">
        <f t="shared" si="2"/>
        <v>1.2998950298609593</v>
      </c>
      <c r="M6">
        <f t="shared" si="2"/>
        <v>1.323702564337631</v>
      </c>
      <c r="N6">
        <f t="shared" si="2"/>
        <v>1.3535241786106766</v>
      </c>
      <c r="O6">
        <f t="shared" si="2"/>
        <v>1.361839545995815</v>
      </c>
      <c r="P6">
        <f t="shared" si="2"/>
        <v>1.3680504473526935</v>
      </c>
      <c r="Q6">
        <f t="shared" si="2"/>
        <v>1.4145758663464503</v>
      </c>
      <c r="R6">
        <f t="shared" si="2"/>
        <v>1.6091387351896846</v>
      </c>
      <c r="S6">
        <f t="shared" si="2"/>
        <v>1.6656443034383726</v>
      </c>
      <c r="T6">
        <f t="shared" si="2"/>
        <v>1.6711456270717735</v>
      </c>
      <c r="U6">
        <f t="shared" si="2"/>
        <v>1.6923222584566628</v>
      </c>
      <c r="V6">
        <f t="shared" si="2"/>
        <v>1.6964643495011562</v>
      </c>
      <c r="W6">
        <f t="shared" si="2"/>
        <v>1.7290326820966551</v>
      </c>
      <c r="X6">
        <f t="shared" si="2"/>
        <v>1.7546710829860421</v>
      </c>
      <c r="Y6">
        <f t="shared" si="2"/>
        <v>1.7665980121864906</v>
      </c>
      <c r="Z6">
        <f t="shared" si="2"/>
        <v>1.7124448947685023</v>
      </c>
      <c r="AA6">
        <f t="shared" si="2"/>
        <v>1.6562774937633571</v>
      </c>
      <c r="AB6">
        <f t="shared" si="2"/>
        <v>1.6111372369467432</v>
      </c>
      <c r="AC6">
        <f t="shared" si="2"/>
        <v>1.4965238300828076</v>
      </c>
      <c r="AD6">
        <f t="shared" si="2"/>
        <v>1.4826962593482771</v>
      </c>
      <c r="AE6">
        <f t="shared" si="2"/>
        <v>1.4151249771111121</v>
      </c>
      <c r="AF6">
        <f t="shared" si="2"/>
        <v>1.368895774575035</v>
      </c>
      <c r="AG6">
        <f t="shared" si="2"/>
        <v>1.4014527664823833</v>
      </c>
      <c r="AH6">
        <f t="shared" si="2"/>
        <v>1.4208609324144832</v>
      </c>
      <c r="AI6">
        <f t="shared" si="2"/>
        <v>1.417491541857643</v>
      </c>
      <c r="AJ6">
        <f t="shared" si="2"/>
        <v>1.4415158327888178</v>
      </c>
      <c r="AK6">
        <f t="shared" si="2"/>
        <v>1.4296236397297308</v>
      </c>
      <c r="AL6">
        <f t="shared" si="2"/>
        <v>1.447407872006456</v>
      </c>
      <c r="AM6">
        <f t="shared" si="2"/>
        <v>1.4708322476009836</v>
      </c>
      <c r="AN6">
        <f t="shared" si="2"/>
        <v>1.4473797773695976</v>
      </c>
      <c r="AO6">
        <f t="shared" si="2"/>
        <v>1.4197024474837734</v>
      </c>
      <c r="AP6">
        <f t="shared" si="2"/>
        <v>1.4507120432768512</v>
      </c>
      <c r="AQ6">
        <f t="shared" si="2"/>
        <v>1.4291321372203316</v>
      </c>
      <c r="AR6">
        <f t="shared" si="2"/>
        <v>1.4289113219381437</v>
      </c>
      <c r="AS6">
        <f t="shared" si="2"/>
        <v>1.4579226363623823</v>
      </c>
      <c r="AT6">
        <f t="shared" si="2"/>
        <v>1.4622636553384356</v>
      </c>
      <c r="AU6">
        <f t="shared" si="2"/>
        <v>1.4386890514669863</v>
      </c>
      <c r="AV6">
        <f t="shared" si="2"/>
        <v>1.4417262874514347</v>
      </c>
      <c r="AW6">
        <f t="shared" si="2"/>
        <v>1.4194603806889667</v>
      </c>
      <c r="AX6">
        <f t="shared" si="2"/>
        <v>1.3768219834761894</v>
      </c>
      <c r="AY6">
        <f t="shared" si="2"/>
        <v>1.3792813119734533</v>
      </c>
      <c r="AZ6">
        <f t="shared" si="2"/>
        <v>1.4829567945730218</v>
      </c>
      <c r="BA6">
        <f t="shared" si="2"/>
        <v>1.4536819482708043</v>
      </c>
      <c r="BB6">
        <f t="shared" si="2"/>
        <v>1.4662083913099595</v>
      </c>
      <c r="BC6">
        <f t="shared" si="2"/>
        <v>1.5124711752710218</v>
      </c>
      <c r="BD6">
        <f t="shared" si="2"/>
        <v>1.5075269882345352</v>
      </c>
      <c r="BE6">
        <f t="shared" si="2"/>
        <v>1.5069014829984335</v>
      </c>
      <c r="BF6">
        <f t="shared" si="2"/>
        <v>1.4860935818851895</v>
      </c>
      <c r="BG6">
        <f t="shared" si="2"/>
        <v>1.5169887843058412</v>
      </c>
      <c r="BH6">
        <f t="shared" si="2"/>
        <v>1.5437630610656263</v>
      </c>
      <c r="BI6">
        <f t="shared" si="2"/>
        <v>1.5532122057198474</v>
      </c>
      <c r="BJ6">
        <f t="shared" si="2"/>
        <v>1.5079233718817617</v>
      </c>
      <c r="BK6">
        <f t="shared" si="2"/>
        <v>1.4822736047319178</v>
      </c>
      <c r="BL6">
        <f t="shared" si="2"/>
        <v>1.4509954382261057</v>
      </c>
      <c r="BM6">
        <f t="shared" si="2"/>
        <v>1.517456043103135</v>
      </c>
      <c r="BN6">
        <f t="shared" si="2"/>
        <v>1.4455752317873001</v>
      </c>
      <c r="BO6">
        <f t="shared" si="2"/>
        <v>1.4634764742697171</v>
      </c>
      <c r="BP6">
        <f t="shared" ref="BP6:BR6" si="3">BP4/BP3</f>
        <v>1.4763902763057726</v>
      </c>
      <c r="BR6">
        <f>BR4/BR3</f>
        <v>1.4686687972298158</v>
      </c>
      <c r="BS6">
        <f>BS4/BS3</f>
        <v>1.4442415658425118</v>
      </c>
    </row>
    <row r="7" spans="1:71" x14ac:dyDescent="0.25">
      <c r="A7" t="s">
        <v>61</v>
      </c>
      <c r="C7">
        <f>(1.76659801218649-C6)/(1.76659801218649+1)</f>
        <v>0.24097131261136309</v>
      </c>
      <c r="D7">
        <f t="shared" ref="D7:BO7" si="4">(1.76659801218649-D6)/(1.76659801218649+1)</f>
        <v>0.21515154976720477</v>
      </c>
      <c r="E7">
        <f t="shared" si="4"/>
        <v>0.20696802619876978</v>
      </c>
      <c r="F7">
        <f t="shared" si="4"/>
        <v>0.18311993065441876</v>
      </c>
      <c r="G7">
        <f t="shared" si="4"/>
        <v>0.17362965403902839</v>
      </c>
      <c r="H7">
        <f t="shared" si="4"/>
        <v>0.1769508563285247</v>
      </c>
      <c r="I7">
        <f t="shared" si="4"/>
        <v>0.18228719707042013</v>
      </c>
      <c r="J7">
        <f t="shared" si="4"/>
        <v>0.186878122712516</v>
      </c>
      <c r="K7">
        <f t="shared" si="4"/>
        <v>0.16534164713501853</v>
      </c>
      <c r="L7">
        <f t="shared" si="4"/>
        <v>0.1686920110076589</v>
      </c>
      <c r="M7">
        <f t="shared" si="4"/>
        <v>0.16008666452370904</v>
      </c>
      <c r="N7">
        <f t="shared" si="4"/>
        <v>0.1493075003149279</v>
      </c>
      <c r="O7">
        <f t="shared" si="4"/>
        <v>0.14630187125407038</v>
      </c>
      <c r="P7">
        <f t="shared" si="4"/>
        <v>0.14405691144078331</v>
      </c>
      <c r="Q7">
        <f t="shared" si="4"/>
        <v>0.12724007762943143</v>
      </c>
      <c r="R7">
        <f t="shared" si="4"/>
        <v>5.6914404009262808E-2</v>
      </c>
      <c r="S7">
        <f t="shared" si="4"/>
        <v>3.6490197818197637E-2</v>
      </c>
      <c r="T7">
        <f t="shared" si="4"/>
        <v>3.4501718245390757E-2</v>
      </c>
      <c r="U7">
        <f t="shared" si="4"/>
        <v>2.684732418755903E-2</v>
      </c>
      <c r="V7">
        <f t="shared" si="4"/>
        <v>2.5350145693882675E-2</v>
      </c>
      <c r="W7">
        <f t="shared" si="4"/>
        <v>1.3578167093435574E-2</v>
      </c>
      <c r="X7">
        <f t="shared" si="4"/>
        <v>4.3110452432595153E-3</v>
      </c>
      <c r="Y7">
        <f t="shared" si="4"/>
        <v>-2.4077723320875114E-16</v>
      </c>
      <c r="Z7">
        <f t="shared" si="4"/>
        <v>1.9573901658083506E-2</v>
      </c>
      <c r="AA7">
        <f t="shared" si="4"/>
        <v>3.9875875691801219E-2</v>
      </c>
      <c r="AB7">
        <f t="shared" si="4"/>
        <v>5.6192036051122385E-2</v>
      </c>
      <c r="AC7">
        <f t="shared" si="4"/>
        <v>9.7619596672173556E-2</v>
      </c>
      <c r="AD7">
        <f t="shared" si="4"/>
        <v>0.10261763783088979</v>
      </c>
      <c r="AE7">
        <f t="shared" si="4"/>
        <v>0.12704159893384823</v>
      </c>
      <c r="AF7">
        <f t="shared" si="4"/>
        <v>0.14375136389877763</v>
      </c>
      <c r="AG7">
        <f t="shared" si="4"/>
        <v>0.13198348444396013</v>
      </c>
      <c r="AH7">
        <f t="shared" si="4"/>
        <v>0.12496831062882344</v>
      </c>
      <c r="AI7">
        <f t="shared" si="4"/>
        <v>0.12618619285891194</v>
      </c>
      <c r="AJ7">
        <f t="shared" si="4"/>
        <v>0.11750249872432826</v>
      </c>
      <c r="AK7">
        <f t="shared" si="4"/>
        <v>0.12180098842420639</v>
      </c>
      <c r="AL7">
        <f t="shared" si="4"/>
        <v>0.11537279314668936</v>
      </c>
      <c r="AM7">
        <f t="shared" si="4"/>
        <v>0.10690594126168605</v>
      </c>
      <c r="AN7">
        <f t="shared" si="4"/>
        <v>0.11538294808670403</v>
      </c>
      <c r="AO7">
        <f t="shared" si="4"/>
        <v>0.12538705051282784</v>
      </c>
      <c r="AP7">
        <f t="shared" si="4"/>
        <v>0.11417848473764665</v>
      </c>
      <c r="AQ7">
        <f t="shared" si="4"/>
        <v>0.12197864434213672</v>
      </c>
      <c r="AR7">
        <f t="shared" si="4"/>
        <v>0.12205845907532717</v>
      </c>
      <c r="AS7">
        <f t="shared" si="4"/>
        <v>0.11157218159791714</v>
      </c>
      <c r="AT7">
        <f t="shared" si="4"/>
        <v>0.11000309965795632</v>
      </c>
      <c r="AU7">
        <f t="shared" si="4"/>
        <v>0.11852425226762578</v>
      </c>
      <c r="AV7">
        <f t="shared" si="4"/>
        <v>0.11742642888632146</v>
      </c>
      <c r="AW7">
        <f t="shared" si="4"/>
        <v>0.12547454670625399</v>
      </c>
      <c r="AX7">
        <f t="shared" si="4"/>
        <v>0.14088639802146527</v>
      </c>
      <c r="AY7">
        <f t="shared" si="4"/>
        <v>0.13999746204795888</v>
      </c>
      <c r="AZ7">
        <f t="shared" si="4"/>
        <v>0.10252346613568973</v>
      </c>
      <c r="BA7">
        <f t="shared" si="4"/>
        <v>0.11310499846285317</v>
      </c>
      <c r="BB7">
        <f t="shared" si="4"/>
        <v>0.10857725609335175</v>
      </c>
      <c r="BC7">
        <f t="shared" si="4"/>
        <v>9.1855352962762843E-2</v>
      </c>
      <c r="BD7">
        <f t="shared" si="4"/>
        <v>9.3642452864775391E-2</v>
      </c>
      <c r="BE7">
        <f t="shared" si="4"/>
        <v>9.3868544705131826E-2</v>
      </c>
      <c r="BF7">
        <f t="shared" si="4"/>
        <v>0.10138965945385502</v>
      </c>
      <c r="BG7">
        <f t="shared" si="4"/>
        <v>9.022244170680159E-2</v>
      </c>
      <c r="BH7">
        <f t="shared" si="4"/>
        <v>8.0544752124922292E-2</v>
      </c>
      <c r="BI7">
        <f t="shared" si="4"/>
        <v>7.7129313881780764E-2</v>
      </c>
      <c r="BJ7">
        <f t="shared" si="4"/>
        <v>9.3499178111637965E-2</v>
      </c>
      <c r="BK7">
        <f t="shared" si="4"/>
        <v>0.10277040835067529</v>
      </c>
      <c r="BL7">
        <f t="shared" si="4"/>
        <v>0.11407605028637974</v>
      </c>
      <c r="BM7">
        <f t="shared" si="4"/>
        <v>9.0053548793832094E-2</v>
      </c>
      <c r="BN7">
        <f t="shared" si="4"/>
        <v>0.11603520966368366</v>
      </c>
      <c r="BO7">
        <f t="shared" si="4"/>
        <v>0.10956472049121828</v>
      </c>
      <c r="BP7">
        <f t="shared" ref="BP7:BR7" si="5">(1.76659801218649-BP6)/(1.76659801218649+1)</f>
        <v>0.10489696537133025</v>
      </c>
      <c r="BR7">
        <f>(1.76659801218649-BR6)/(1.76659801218649+1)</f>
        <v>0.10768793068032877</v>
      </c>
      <c r="BS7">
        <f>(1.76659801218649-BS6)/(1.76659801218649+1)</f>
        <v>0.11651726955778957</v>
      </c>
    </row>
    <row r="8" spans="1:71" x14ac:dyDescent="0.25">
      <c r="A8" t="s">
        <v>62</v>
      </c>
      <c r="C8">
        <f t="shared" ref="C8:AH8" si="6">(C5-0.56606)/(1+0.56606)</f>
        <v>0.21907910977350523</v>
      </c>
      <c r="D8">
        <f t="shared" si="6"/>
        <v>0.18367648205853104</v>
      </c>
      <c r="E8">
        <f t="shared" si="6"/>
        <v>0.17333975672523072</v>
      </c>
      <c r="F8">
        <f t="shared" si="6"/>
        <v>0.14533553149531625</v>
      </c>
      <c r="G8">
        <f t="shared" si="6"/>
        <v>0.13499046868895551</v>
      </c>
      <c r="H8">
        <f t="shared" si="6"/>
        <v>0.1385624257972439</v>
      </c>
      <c r="I8">
        <f t="shared" si="6"/>
        <v>0.14441056944858793</v>
      </c>
      <c r="J8">
        <f t="shared" si="6"/>
        <v>0.14955238839047444</v>
      </c>
      <c r="K8">
        <f t="shared" si="6"/>
        <v>0.1262953904614782</v>
      </c>
      <c r="L8">
        <f t="shared" si="6"/>
        <v>0.12977337187261986</v>
      </c>
      <c r="M8">
        <f t="shared" si="6"/>
        <v>0.12093835605341748</v>
      </c>
      <c r="N8">
        <f t="shared" si="6"/>
        <v>0.11030999441679901</v>
      </c>
      <c r="O8">
        <f t="shared" si="6"/>
        <v>0.10742940682793661</v>
      </c>
      <c r="P8">
        <f t="shared" si="6"/>
        <v>0.10530068859066452</v>
      </c>
      <c r="Q8">
        <f t="shared" si="6"/>
        <v>8.994909236994475E-2</v>
      </c>
      <c r="R8">
        <f t="shared" si="6"/>
        <v>3.5369306114297859E-2</v>
      </c>
      <c r="S8">
        <f t="shared" si="6"/>
        <v>2.1907383286528498E-2</v>
      </c>
      <c r="T8">
        <f t="shared" si="6"/>
        <v>2.0645374912257937E-2</v>
      </c>
      <c r="U8">
        <f t="shared" si="6"/>
        <v>1.5864018517086229E-2</v>
      </c>
      <c r="V8">
        <f t="shared" si="6"/>
        <v>1.4942755919828125E-2</v>
      </c>
      <c r="W8">
        <f t="shared" si="6"/>
        <v>7.852870973822132E-3</v>
      </c>
      <c r="X8">
        <f t="shared" si="6"/>
        <v>2.4567259173700322E-3</v>
      </c>
      <c r="Y8">
        <f t="shared" si="6"/>
        <v>-1.7016501953689028E-7</v>
      </c>
      <c r="Z8">
        <f t="shared" si="6"/>
        <v>1.143021126628283E-2</v>
      </c>
      <c r="AA8">
        <f t="shared" si="6"/>
        <v>2.4075426500680036E-2</v>
      </c>
      <c r="AB8">
        <f t="shared" si="6"/>
        <v>3.4877073809362731E-2</v>
      </c>
      <c r="AC8">
        <f t="shared" si="6"/>
        <v>6.5230718978477556E-2</v>
      </c>
      <c r="AD8">
        <f t="shared" si="6"/>
        <v>6.9209972992732502E-2</v>
      </c>
      <c r="AE8">
        <f t="shared" si="6"/>
        <v>8.9773934151307147E-2</v>
      </c>
      <c r="AF8">
        <f t="shared" si="6"/>
        <v>0.10501245541777976</v>
      </c>
      <c r="AG8">
        <f t="shared" si="6"/>
        <v>9.4176005544607769E-2</v>
      </c>
      <c r="AH8">
        <f t="shared" si="6"/>
        <v>8.7952342647919027E-2</v>
      </c>
      <c r="AI8">
        <f t="shared" ref="AI8:BR8" si="7">(AI5-0.56606)/(1+0.56606)</f>
        <v>8.9020587744454441E-2</v>
      </c>
      <c r="AJ8">
        <f t="shared" si="7"/>
        <v>8.1512967642276141E-2</v>
      </c>
      <c r="AK8">
        <f t="shared" si="7"/>
        <v>8.519775487836137E-2</v>
      </c>
      <c r="AL8">
        <f t="shared" si="7"/>
        <v>7.9709755244147668E-2</v>
      </c>
      <c r="AM8">
        <f t="shared" si="7"/>
        <v>7.2683797190472438E-2</v>
      </c>
      <c r="AN8">
        <f t="shared" si="7"/>
        <v>7.9718318552747663E-2</v>
      </c>
      <c r="AO8">
        <f t="shared" si="7"/>
        <v>8.8319061374356425E-2</v>
      </c>
      <c r="AP8">
        <f t="shared" si="7"/>
        <v>7.8704949736348243E-2</v>
      </c>
      <c r="AQ8">
        <f t="shared" si="7"/>
        <v>8.5351366203680085E-2</v>
      </c>
      <c r="AR8">
        <f t="shared" si="7"/>
        <v>8.5420412925952094E-2</v>
      </c>
      <c r="AS8">
        <f t="shared" si="7"/>
        <v>7.6528007551333904E-2</v>
      </c>
      <c r="AT8">
        <f t="shared" si="7"/>
        <v>7.5227768748511864E-2</v>
      </c>
      <c r="AU8">
        <f t="shared" si="7"/>
        <v>8.2383324710463682E-2</v>
      </c>
      <c r="AV8">
        <f t="shared" si="7"/>
        <v>8.1448305822768602E-2</v>
      </c>
      <c r="AW8">
        <f t="shared" si="7"/>
        <v>8.8395763291026386E-2</v>
      </c>
      <c r="AX8">
        <f t="shared" si="7"/>
        <v>0.10232705567707516</v>
      </c>
      <c r="AY8">
        <f t="shared" si="7"/>
        <v>0.10150010900934431</v>
      </c>
      <c r="AZ8">
        <f t="shared" si="7"/>
        <v>6.9134311072042612E-2</v>
      </c>
      <c r="BA8">
        <f t="shared" si="7"/>
        <v>7.7805693318998198E-2</v>
      </c>
      <c r="BB8">
        <f t="shared" si="7"/>
        <v>7.4052903232203704E-2</v>
      </c>
      <c r="BC8">
        <f t="shared" si="7"/>
        <v>6.0731788786684386E-2</v>
      </c>
      <c r="BD8">
        <f t="shared" si="7"/>
        <v>6.2116420556696438E-2</v>
      </c>
      <c r="BE8">
        <f t="shared" si="7"/>
        <v>6.2292242305907013E-2</v>
      </c>
      <c r="BF8">
        <f t="shared" si="7"/>
        <v>6.8225440548044455E-2</v>
      </c>
      <c r="BG8">
        <f t="shared" si="7"/>
        <v>5.9474512368894616E-2</v>
      </c>
      <c r="BH8">
        <f t="shared" si="7"/>
        <v>5.217411774897223E-2</v>
      </c>
      <c r="BI8">
        <f t="shared" si="7"/>
        <v>4.965775839943163E-2</v>
      </c>
      <c r="BJ8">
        <f t="shared" si="7"/>
        <v>6.2005077545061099E-2</v>
      </c>
      <c r="BK8">
        <f t="shared" si="7"/>
        <v>6.9332772508093762E-2</v>
      </c>
      <c r="BL8">
        <f t="shared" si="7"/>
        <v>7.8618981811149791E-2</v>
      </c>
      <c r="BM8">
        <f t="shared" si="7"/>
        <v>5.9344898760807535E-2</v>
      </c>
      <c r="BN8">
        <f t="shared" si="7"/>
        <v>8.0269045415746157E-2</v>
      </c>
      <c r="BO8">
        <f t="shared" si="7"/>
        <v>7.4865879117944928E-2</v>
      </c>
      <c r="BP8">
        <f t="shared" si="7"/>
        <v>7.1049435894436297E-2</v>
      </c>
      <c r="BR8">
        <f>(BR5-0.56606)/(1+0.56606)</f>
        <v>7.3323313358787709E-2</v>
      </c>
      <c r="BS8">
        <f>(BS5-0.56606)/(1+0.56606)</f>
        <v>8.0676949567824424E-2</v>
      </c>
    </row>
    <row r="9" spans="1:71" s="7" customFormat="1" x14ac:dyDescent="0.25">
      <c r="A9" s="7" t="s">
        <v>96</v>
      </c>
      <c r="C9">
        <v>8.3577650240417025</v>
      </c>
      <c r="D9">
        <v>8.6339751145621015</v>
      </c>
      <c r="E9">
        <v>9.0556389916253544</v>
      </c>
      <c r="F9">
        <v>9.5677958524977633</v>
      </c>
      <c r="G9">
        <v>9.956394815414388</v>
      </c>
      <c r="H9">
        <v>10.257498656489146</v>
      </c>
      <c r="I9">
        <v>10.571204129727303</v>
      </c>
      <c r="J9">
        <v>10.905125273930743</v>
      </c>
      <c r="K9">
        <v>11.37913235153796</v>
      </c>
      <c r="L9">
        <v>12.222530851669593</v>
      </c>
      <c r="M9">
        <v>12.874472975423986</v>
      </c>
      <c r="N9">
        <v>13.637132597203463</v>
      </c>
      <c r="O9">
        <v>14.564754216439797</v>
      </c>
      <c r="P9">
        <v>15.731665354770433</v>
      </c>
      <c r="Q9">
        <v>17.573935544552786</v>
      </c>
      <c r="R9">
        <v>19.988063380284807</v>
      </c>
      <c r="S9">
        <v>22.140696294563018</v>
      </c>
      <c r="T9">
        <v>24.062688388873813</v>
      </c>
      <c r="U9">
        <v>26.302869484497737</v>
      </c>
      <c r="V9">
        <v>28.98858239066492</v>
      </c>
      <c r="W9">
        <v>32.335628952767223</v>
      </c>
      <c r="X9">
        <v>36.048007885349733</v>
      </c>
      <c r="Y9">
        <v>40.385560421996388</v>
      </c>
      <c r="Z9">
        <v>44.267632491128673</v>
      </c>
      <c r="AA9">
        <v>47.398806461833992</v>
      </c>
      <c r="AB9">
        <v>50.007706892933612</v>
      </c>
      <c r="AC9">
        <v>52.627820565846008</v>
      </c>
      <c r="AD9">
        <v>53.927875685827246</v>
      </c>
      <c r="AE9">
        <v>55.642254784839729</v>
      </c>
      <c r="AF9">
        <v>57.413902775003208</v>
      </c>
      <c r="AG9">
        <v>58.944554498698665</v>
      </c>
      <c r="AH9">
        <v>60.391708249842004</v>
      </c>
      <c r="AI9">
        <v>61.611838070530055</v>
      </c>
      <c r="AJ9">
        <v>62.571578376094429</v>
      </c>
      <c r="AK9">
        <v>63.167790334309359</v>
      </c>
      <c r="AL9">
        <v>63.894634790992868</v>
      </c>
      <c r="AM9">
        <v>64.736353073502713</v>
      </c>
      <c r="AN9">
        <v>65.302639471548574</v>
      </c>
      <c r="AO9">
        <v>65.895924313801331</v>
      </c>
      <c r="AP9">
        <v>66.041006683817258</v>
      </c>
      <c r="AQ9">
        <v>66.97718856967407</v>
      </c>
      <c r="AR9">
        <v>68.251359495029163</v>
      </c>
      <c r="AS9">
        <v>69.660257343899588</v>
      </c>
      <c r="AT9">
        <v>70.915105766604157</v>
      </c>
      <c r="AU9">
        <v>72.073598130324569</v>
      </c>
      <c r="AV9">
        <v>73.487757713326403</v>
      </c>
      <c r="AW9">
        <v>74.95558698446834</v>
      </c>
      <c r="AX9">
        <v>76.74330316104647</v>
      </c>
      <c r="AY9">
        <v>78.509008486779223</v>
      </c>
      <c r="AZ9">
        <v>78.592196945558896</v>
      </c>
      <c r="BA9">
        <v>79.448418159119967</v>
      </c>
      <c r="BB9">
        <v>80.124900303403081</v>
      </c>
      <c r="BC9">
        <v>80.991892596244867</v>
      </c>
      <c r="BD9">
        <v>81.597611048898841</v>
      </c>
      <c r="BE9">
        <v>82.063367373658039</v>
      </c>
      <c r="BF9">
        <v>82.994322898386017</v>
      </c>
      <c r="BG9">
        <v>83.423618500752426</v>
      </c>
      <c r="BH9">
        <v>83.912774066707655</v>
      </c>
      <c r="BI9">
        <v>84.848053940999066</v>
      </c>
      <c r="BJ9">
        <v>85.875162129946446</v>
      </c>
      <c r="BK9">
        <v>88.43250640980915</v>
      </c>
      <c r="BL9">
        <v>89.512992459625465</v>
      </c>
      <c r="BM9">
        <v>92.214658589948996</v>
      </c>
      <c r="BN9">
        <v>96.8164120827456</v>
      </c>
      <c r="BO9">
        <v>98.837545859992417</v>
      </c>
      <c r="BP9">
        <v>100</v>
      </c>
      <c r="BR9">
        <v>101.77682129178845</v>
      </c>
      <c r="BS9">
        <v>103.76456295461493</v>
      </c>
    </row>
    <row r="10" spans="1:71" x14ac:dyDescent="0.25">
      <c r="A10" t="s">
        <v>63</v>
      </c>
      <c r="C10">
        <f>C7*100*C3/C9</f>
        <v>54.499307863248568</v>
      </c>
      <c r="D10">
        <f t="shared" ref="D10:BO10" si="8">D7*100*D3/D9</f>
        <v>49.45701483991121</v>
      </c>
      <c r="E10">
        <f t="shared" si="8"/>
        <v>50.31143963989043</v>
      </c>
      <c r="F10">
        <f t="shared" si="8"/>
        <v>45.701876305999264</v>
      </c>
      <c r="G10">
        <f t="shared" si="8"/>
        <v>45.466268020418845</v>
      </c>
      <c r="H10">
        <f t="shared" si="8"/>
        <v>48.924248609859468</v>
      </c>
      <c r="I10">
        <f t="shared" si="8"/>
        <v>53.35404085654622</v>
      </c>
      <c r="J10">
        <f t="shared" si="8"/>
        <v>57.923292636597736</v>
      </c>
      <c r="K10">
        <f t="shared" si="8"/>
        <v>52.760939040074788</v>
      </c>
      <c r="L10">
        <f t="shared" si="8"/>
        <v>57.786511886901252</v>
      </c>
      <c r="M10">
        <f t="shared" si="8"/>
        <v>58.05151671440855</v>
      </c>
      <c r="N10">
        <f t="shared" si="8"/>
        <v>56.389884771649676</v>
      </c>
      <c r="O10">
        <f t="shared" si="8"/>
        <v>57.479454491322528</v>
      </c>
      <c r="P10">
        <f t="shared" si="8"/>
        <v>60.015841956204824</v>
      </c>
      <c r="Q10">
        <f t="shared" si="8"/>
        <v>54.859274854582019</v>
      </c>
      <c r="R10">
        <f t="shared" si="8"/>
        <v>22.377771202478684</v>
      </c>
      <c r="S10">
        <f t="shared" si="8"/>
        <v>14.553090744593456</v>
      </c>
      <c r="T10">
        <f t="shared" si="8"/>
        <v>14.351942861282739</v>
      </c>
      <c r="U10">
        <f t="shared" si="8"/>
        <v>11.42735287207457</v>
      </c>
      <c r="V10">
        <f t="shared" si="8"/>
        <v>11.094917065395974</v>
      </c>
      <c r="W10">
        <f t="shared" si="8"/>
        <v>6.0056112598681519</v>
      </c>
      <c r="X10">
        <f t="shared" si="8"/>
        <v>1.9128967491131157</v>
      </c>
      <c r="Y10">
        <f t="shared" si="8"/>
        <v>-1.0857909861992238E-13</v>
      </c>
      <c r="Z10">
        <f t="shared" si="8"/>
        <v>9.1294606114119254</v>
      </c>
      <c r="AA10">
        <f t="shared" si="8"/>
        <v>19.296556739183526</v>
      </c>
      <c r="AB10">
        <f t="shared" si="8"/>
        <v>28.075855557545957</v>
      </c>
      <c r="AC10">
        <f t="shared" si="8"/>
        <v>52.501484979711847</v>
      </c>
      <c r="AD10">
        <f t="shared" si="8"/>
        <v>56.765792228012465</v>
      </c>
      <c r="AE10">
        <f t="shared" si="8"/>
        <v>75.436568792642305</v>
      </c>
      <c r="AF10">
        <f t="shared" si="8"/>
        <v>91.001948258850206</v>
      </c>
      <c r="AG10">
        <f t="shared" si="8"/>
        <v>84.837932242260095</v>
      </c>
      <c r="AH10">
        <f t="shared" si="8"/>
        <v>80.731466500940698</v>
      </c>
      <c r="AI10">
        <f t="shared" si="8"/>
        <v>83.139945131561632</v>
      </c>
      <c r="AJ10">
        <f t="shared" si="8"/>
        <v>76.303243872067725</v>
      </c>
      <c r="AK10">
        <f t="shared" si="8"/>
        <v>80.644619582063271</v>
      </c>
      <c r="AL10">
        <f t="shared" si="8"/>
        <v>77.327316384533106</v>
      </c>
      <c r="AM10">
        <f t="shared" si="8"/>
        <v>71.550641871318732</v>
      </c>
      <c r="AN10">
        <f t="shared" si="8"/>
        <v>79.840712678474162</v>
      </c>
      <c r="AO10">
        <f t="shared" si="8"/>
        <v>90.873406415793497</v>
      </c>
      <c r="AP10">
        <f t="shared" si="8"/>
        <v>84.533840447542019</v>
      </c>
      <c r="AQ10">
        <f t="shared" si="8"/>
        <v>95.403833681228662</v>
      </c>
      <c r="AR10">
        <f t="shared" si="8"/>
        <v>97.827289294927567</v>
      </c>
      <c r="AS10">
        <f t="shared" si="8"/>
        <v>89.402734322090467</v>
      </c>
      <c r="AT10">
        <f t="shared" si="8"/>
        <v>88.877361602263434</v>
      </c>
      <c r="AU10">
        <f t="shared" si="8"/>
        <v>99.100733183837036</v>
      </c>
      <c r="AV10">
        <f t="shared" si="8"/>
        <v>99.668950256210053</v>
      </c>
      <c r="AW10">
        <f t="shared" si="8"/>
        <v>110.53987476524966</v>
      </c>
      <c r="AX10">
        <f t="shared" si="8"/>
        <v>129.91496445325981</v>
      </c>
      <c r="AY10">
        <f t="shared" si="8"/>
        <v>129.78715024143563</v>
      </c>
      <c r="AZ10">
        <f t="shared" si="8"/>
        <v>88.549582271659276</v>
      </c>
      <c r="BA10">
        <f t="shared" si="8"/>
        <v>101.13778419231136</v>
      </c>
      <c r="BB10">
        <f t="shared" si="8"/>
        <v>98.372010786177057</v>
      </c>
      <c r="BC10">
        <f t="shared" si="8"/>
        <v>81.642405316089565</v>
      </c>
      <c r="BD10">
        <f t="shared" si="8"/>
        <v>84.340591867683685</v>
      </c>
      <c r="BE10">
        <f t="shared" si="8"/>
        <v>85.53695239313555</v>
      </c>
      <c r="BF10">
        <f t="shared" si="8"/>
        <v>93.967962693364527</v>
      </c>
      <c r="BG10">
        <f t="shared" si="8"/>
        <v>83.05464506260148</v>
      </c>
      <c r="BH10">
        <f t="shared" si="8"/>
        <v>74.748914127735858</v>
      </c>
      <c r="BI10">
        <f t="shared" si="8"/>
        <v>72.102836251870386</v>
      </c>
      <c r="BJ10">
        <f t="shared" si="8"/>
        <v>89.752476179508179</v>
      </c>
      <c r="BK10">
        <f t="shared" si="8"/>
        <v>93.691427830907074</v>
      </c>
      <c r="BL10">
        <f t="shared" si="8"/>
        <v>112.91722819520062</v>
      </c>
      <c r="BM10">
        <f t="shared" si="8"/>
        <v>88.704563230323103</v>
      </c>
      <c r="BN10">
        <f t="shared" si="8"/>
        <v>120.15594010923121</v>
      </c>
      <c r="BO10">
        <f t="shared" si="8"/>
        <v>113.83754488971145</v>
      </c>
      <c r="BP10">
        <f t="shared" ref="BP10" si="9">BP7*100*BP3/BP9</f>
        <v>109.1277316678963</v>
      </c>
    </row>
    <row r="11" spans="1:71" x14ac:dyDescent="0.25">
      <c r="A11" t="s">
        <v>97</v>
      </c>
      <c r="C11">
        <v>2.85</v>
      </c>
      <c r="D11">
        <v>2.87</v>
      </c>
      <c r="E11">
        <v>2.89</v>
      </c>
      <c r="F11">
        <v>2.89</v>
      </c>
      <c r="G11">
        <v>2.87</v>
      </c>
      <c r="H11">
        <v>2.84</v>
      </c>
      <c r="I11">
        <v>2.8</v>
      </c>
      <c r="J11">
        <v>2.75</v>
      </c>
      <c r="K11">
        <v>2.69</v>
      </c>
      <c r="L11">
        <v>2.62</v>
      </c>
      <c r="M11">
        <v>2.5499999999999998</v>
      </c>
      <c r="N11">
        <v>2.4700000000000002</v>
      </c>
      <c r="O11">
        <v>2.38</v>
      </c>
      <c r="P11">
        <v>2.2799999999999998</v>
      </c>
      <c r="Q11">
        <v>2.1800000000000002</v>
      </c>
      <c r="R11">
        <v>2.09</v>
      </c>
      <c r="S11">
        <v>2.0099999999999998</v>
      </c>
      <c r="T11">
        <v>1.94</v>
      </c>
      <c r="U11">
        <v>1.89</v>
      </c>
      <c r="V11">
        <v>1.87</v>
      </c>
      <c r="W11">
        <v>1.85</v>
      </c>
      <c r="X11">
        <v>1.85</v>
      </c>
      <c r="Y11">
        <v>1.86</v>
      </c>
      <c r="Z11">
        <v>1.86</v>
      </c>
      <c r="AA11">
        <v>1.86</v>
      </c>
      <c r="AB11">
        <v>1.86</v>
      </c>
      <c r="AC11">
        <v>1.85</v>
      </c>
      <c r="AD11">
        <v>1.83</v>
      </c>
      <c r="AE11">
        <v>1.81</v>
      </c>
      <c r="AF11">
        <v>1.79</v>
      </c>
      <c r="AG11">
        <v>1.77</v>
      </c>
      <c r="AH11">
        <v>1.75</v>
      </c>
      <c r="AI11">
        <v>1.74</v>
      </c>
      <c r="AJ11">
        <v>1.73</v>
      </c>
      <c r="AK11">
        <v>1.73</v>
      </c>
      <c r="AL11">
        <v>1.74</v>
      </c>
      <c r="AM11">
        <v>1.75</v>
      </c>
      <c r="AN11">
        <v>1.77</v>
      </c>
      <c r="AO11">
        <v>1.78</v>
      </c>
      <c r="AP11">
        <v>1.81</v>
      </c>
      <c r="AQ11">
        <v>1.89</v>
      </c>
      <c r="AR11">
        <v>1.9</v>
      </c>
      <c r="AS11">
        <v>1.88</v>
      </c>
      <c r="AT11">
        <v>1.89</v>
      </c>
      <c r="AU11">
        <v>1.92</v>
      </c>
      <c r="AV11">
        <v>1.94</v>
      </c>
      <c r="AW11">
        <v>2</v>
      </c>
      <c r="AX11">
        <v>1.98</v>
      </c>
      <c r="AY11">
        <v>2.0099999999999998</v>
      </c>
      <c r="AZ11">
        <v>2</v>
      </c>
      <c r="BA11">
        <v>2.0299999999999998</v>
      </c>
      <c r="BB11">
        <v>2.0099999999999998</v>
      </c>
      <c r="BC11">
        <v>2.0099999999999998</v>
      </c>
      <c r="BD11">
        <v>1.99</v>
      </c>
      <c r="BE11">
        <v>2</v>
      </c>
      <c r="BF11">
        <v>1.96</v>
      </c>
      <c r="BG11">
        <v>1.92</v>
      </c>
      <c r="BH11">
        <v>1.89</v>
      </c>
      <c r="BI11">
        <v>1.87</v>
      </c>
      <c r="BJ11">
        <v>1.86</v>
      </c>
      <c r="BK11">
        <v>1.82</v>
      </c>
      <c r="BL11">
        <v>1.83</v>
      </c>
      <c r="BM11">
        <v>1.78</v>
      </c>
      <c r="BN11">
        <v>1.66</v>
      </c>
      <c r="BO11">
        <v>1.61</v>
      </c>
    </row>
    <row r="12" spans="1:71" x14ac:dyDescent="0.25">
      <c r="A12" t="s">
        <v>13</v>
      </c>
      <c r="C12">
        <f>2.1/C11-1</f>
        <v>-0.26315789473684215</v>
      </c>
      <c r="D12">
        <f t="shared" ref="D12:BO12" si="10">2.1/D11-1</f>
        <v>-0.26829268292682928</v>
      </c>
      <c r="E12">
        <f t="shared" si="10"/>
        <v>-0.27335640138408301</v>
      </c>
      <c r="F12">
        <f t="shared" si="10"/>
        <v>-0.27335640138408301</v>
      </c>
      <c r="G12">
        <f t="shared" si="10"/>
        <v>-0.26829268292682928</v>
      </c>
      <c r="H12">
        <f t="shared" si="10"/>
        <v>-0.26056338028169013</v>
      </c>
      <c r="I12">
        <f t="shared" si="10"/>
        <v>-0.24999999999999989</v>
      </c>
      <c r="J12">
        <f t="shared" si="10"/>
        <v>-0.23636363636363633</v>
      </c>
      <c r="K12">
        <f t="shared" si="10"/>
        <v>-0.21933085501858729</v>
      </c>
      <c r="L12">
        <f t="shared" si="10"/>
        <v>-0.19847328244274809</v>
      </c>
      <c r="M12">
        <f t="shared" si="10"/>
        <v>-0.17647058823529405</v>
      </c>
      <c r="N12">
        <f t="shared" si="10"/>
        <v>-0.14979757085020251</v>
      </c>
      <c r="O12">
        <f t="shared" si="10"/>
        <v>-0.11764705882352933</v>
      </c>
      <c r="P12">
        <f t="shared" si="10"/>
        <v>-7.8947368421052544E-2</v>
      </c>
      <c r="Q12">
        <f t="shared" si="10"/>
        <v>-3.669724770642202E-2</v>
      </c>
      <c r="R12">
        <f t="shared" si="10"/>
        <v>4.784688995215447E-3</v>
      </c>
      <c r="S12">
        <f t="shared" si="10"/>
        <v>4.4776119402985204E-2</v>
      </c>
      <c r="T12">
        <f t="shared" si="10"/>
        <v>8.2474226804123862E-2</v>
      </c>
      <c r="U12">
        <f t="shared" si="10"/>
        <v>0.11111111111111116</v>
      </c>
      <c r="V12">
        <f t="shared" si="10"/>
        <v>0.12299465240641716</v>
      </c>
      <c r="W12">
        <f t="shared" si="10"/>
        <v>0.13513513513513509</v>
      </c>
      <c r="X12">
        <f t="shared" si="10"/>
        <v>0.13513513513513509</v>
      </c>
      <c r="Y12">
        <f t="shared" si="10"/>
        <v>0.12903225806451601</v>
      </c>
      <c r="Z12">
        <f t="shared" si="10"/>
        <v>0.12903225806451601</v>
      </c>
      <c r="AA12">
        <f t="shared" si="10"/>
        <v>0.12903225806451601</v>
      </c>
      <c r="AB12">
        <f t="shared" si="10"/>
        <v>0.12903225806451601</v>
      </c>
      <c r="AC12">
        <f t="shared" si="10"/>
        <v>0.13513513513513509</v>
      </c>
      <c r="AD12">
        <f t="shared" si="10"/>
        <v>0.14754098360655732</v>
      </c>
      <c r="AE12">
        <f t="shared" si="10"/>
        <v>0.16022099447513805</v>
      </c>
      <c r="AF12">
        <f t="shared" si="10"/>
        <v>0.17318435754189943</v>
      </c>
      <c r="AG12">
        <f t="shared" si="10"/>
        <v>0.18644067796610164</v>
      </c>
      <c r="AH12">
        <f t="shared" si="10"/>
        <v>0.19999999999999996</v>
      </c>
      <c r="AI12">
        <f t="shared" si="10"/>
        <v>0.2068965517241379</v>
      </c>
      <c r="AJ12">
        <f t="shared" si="10"/>
        <v>0.21387283236994237</v>
      </c>
      <c r="AK12">
        <f t="shared" si="10"/>
        <v>0.21387283236994237</v>
      </c>
      <c r="AL12">
        <f t="shared" si="10"/>
        <v>0.2068965517241379</v>
      </c>
      <c r="AM12">
        <f t="shared" si="10"/>
        <v>0.19999999999999996</v>
      </c>
      <c r="AN12">
        <f t="shared" si="10"/>
        <v>0.18644067796610164</v>
      </c>
      <c r="AO12">
        <f t="shared" si="10"/>
        <v>0.1797752808988764</v>
      </c>
      <c r="AP12">
        <f t="shared" si="10"/>
        <v>0.16022099447513805</v>
      </c>
      <c r="AQ12">
        <f t="shared" si="10"/>
        <v>0.11111111111111116</v>
      </c>
      <c r="AR12">
        <f t="shared" si="10"/>
        <v>0.10526315789473695</v>
      </c>
      <c r="AS12">
        <f t="shared" si="10"/>
        <v>0.11702127659574479</v>
      </c>
      <c r="AT12">
        <f t="shared" si="10"/>
        <v>0.11111111111111116</v>
      </c>
      <c r="AU12">
        <f t="shared" si="10"/>
        <v>9.375E-2</v>
      </c>
      <c r="AV12">
        <f t="shared" si="10"/>
        <v>8.2474226804123862E-2</v>
      </c>
      <c r="AW12">
        <f t="shared" si="10"/>
        <v>5.0000000000000044E-2</v>
      </c>
      <c r="AX12">
        <f t="shared" si="10"/>
        <v>6.0606060606060552E-2</v>
      </c>
      <c r="AY12">
        <f t="shared" si="10"/>
        <v>4.4776119402985204E-2</v>
      </c>
      <c r="AZ12">
        <f t="shared" si="10"/>
        <v>5.0000000000000044E-2</v>
      </c>
      <c r="BA12">
        <f t="shared" si="10"/>
        <v>3.4482758620689724E-2</v>
      </c>
      <c r="BB12">
        <f t="shared" si="10"/>
        <v>4.4776119402985204E-2</v>
      </c>
      <c r="BC12">
        <f t="shared" si="10"/>
        <v>4.4776119402985204E-2</v>
      </c>
      <c r="BD12">
        <f t="shared" si="10"/>
        <v>5.5276381909547867E-2</v>
      </c>
      <c r="BE12">
        <f t="shared" si="10"/>
        <v>5.0000000000000044E-2</v>
      </c>
      <c r="BF12">
        <f t="shared" si="10"/>
        <v>7.1428571428571397E-2</v>
      </c>
      <c r="BG12">
        <f t="shared" si="10"/>
        <v>9.375E-2</v>
      </c>
      <c r="BH12">
        <f t="shared" si="10"/>
        <v>0.11111111111111116</v>
      </c>
      <c r="BI12">
        <f t="shared" si="10"/>
        <v>0.12299465240641716</v>
      </c>
      <c r="BJ12">
        <f t="shared" si="10"/>
        <v>0.12903225806451601</v>
      </c>
      <c r="BK12">
        <f t="shared" si="10"/>
        <v>0.15384615384615397</v>
      </c>
      <c r="BL12">
        <f t="shared" si="10"/>
        <v>0.14754098360655732</v>
      </c>
      <c r="BM12">
        <f t="shared" si="10"/>
        <v>0.1797752808988764</v>
      </c>
      <c r="BN12">
        <f t="shared" si="10"/>
        <v>0.26506024096385561</v>
      </c>
      <c r="BO12">
        <f t="shared" si="10"/>
        <v>0.30434782608695654</v>
      </c>
      <c r="BP12">
        <f>AVERAGE(T12:BO12)</f>
        <v>0.13141226425787891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B5726-2A3C-40AB-A702-DA5E824EB885}">
  <dimension ref="A1:BR8"/>
  <sheetViews>
    <sheetView workbookViewId="0">
      <selection activeCell="A8" activeCellId="4" sqref="A1:XFD1 A5:XFD5 A6:XFD6 A7:XFD7 A8:XFD8"/>
    </sheetView>
  </sheetViews>
  <sheetFormatPr defaultRowHeight="15" x14ac:dyDescent="0.25"/>
  <sheetData>
    <row r="1" spans="1:70" x14ac:dyDescent="0.25">
      <c r="C1">
        <v>1960</v>
      </c>
      <c r="D1">
        <v>1961</v>
      </c>
      <c r="E1">
        <v>1962</v>
      </c>
      <c r="F1">
        <v>1963</v>
      </c>
      <c r="G1">
        <v>1964</v>
      </c>
      <c r="H1">
        <v>1965</v>
      </c>
      <c r="I1">
        <v>1966</v>
      </c>
      <c r="J1">
        <v>1967</v>
      </c>
      <c r="K1">
        <v>1968</v>
      </c>
      <c r="L1">
        <v>1969</v>
      </c>
      <c r="M1">
        <v>1970</v>
      </c>
      <c r="N1">
        <v>1971</v>
      </c>
      <c r="O1">
        <v>1972</v>
      </c>
      <c r="P1">
        <v>1973</v>
      </c>
      <c r="Q1">
        <v>1974</v>
      </c>
      <c r="R1">
        <v>1975</v>
      </c>
      <c r="S1">
        <v>1976</v>
      </c>
      <c r="T1">
        <v>1977</v>
      </c>
      <c r="U1">
        <v>1978</v>
      </c>
      <c r="V1">
        <v>1979</v>
      </c>
      <c r="W1">
        <v>1980</v>
      </c>
      <c r="X1">
        <v>1981</v>
      </c>
      <c r="Y1">
        <v>1982</v>
      </c>
      <c r="Z1">
        <v>1983</v>
      </c>
      <c r="AA1">
        <v>1984</v>
      </c>
      <c r="AB1">
        <v>1985</v>
      </c>
      <c r="AC1">
        <v>1986</v>
      </c>
      <c r="AD1">
        <v>1987</v>
      </c>
      <c r="AE1">
        <v>1988</v>
      </c>
      <c r="AF1">
        <v>1989</v>
      </c>
      <c r="AG1">
        <v>1990</v>
      </c>
      <c r="AH1">
        <v>1991</v>
      </c>
      <c r="AI1">
        <v>1992</v>
      </c>
      <c r="AJ1">
        <v>1993</v>
      </c>
      <c r="AK1">
        <v>1994</v>
      </c>
      <c r="AL1">
        <v>1995</v>
      </c>
      <c r="AM1">
        <v>1996</v>
      </c>
      <c r="AN1">
        <v>1997</v>
      </c>
      <c r="AO1">
        <v>1998</v>
      </c>
      <c r="AP1">
        <v>1999</v>
      </c>
      <c r="AQ1">
        <v>2000</v>
      </c>
      <c r="AR1">
        <v>2001</v>
      </c>
      <c r="AS1">
        <v>2002</v>
      </c>
      <c r="AT1">
        <v>2003</v>
      </c>
      <c r="AU1">
        <v>2004</v>
      </c>
      <c r="AV1">
        <v>2005</v>
      </c>
      <c r="AW1">
        <v>2006</v>
      </c>
      <c r="AX1">
        <v>2007</v>
      </c>
      <c r="AY1">
        <v>2008</v>
      </c>
      <c r="AZ1">
        <v>2009</v>
      </c>
      <c r="BA1">
        <v>2010</v>
      </c>
      <c r="BB1">
        <v>2011</v>
      </c>
      <c r="BC1">
        <v>2012</v>
      </c>
      <c r="BD1">
        <v>2013</v>
      </c>
      <c r="BE1">
        <v>2014</v>
      </c>
      <c r="BF1">
        <v>2015</v>
      </c>
      <c r="BG1">
        <v>2016</v>
      </c>
      <c r="BH1">
        <v>2017</v>
      </c>
      <c r="BI1">
        <v>2018</v>
      </c>
      <c r="BJ1">
        <v>2019</v>
      </c>
      <c r="BK1">
        <v>2020</v>
      </c>
      <c r="BL1">
        <v>2021</v>
      </c>
      <c r="BM1">
        <v>2022</v>
      </c>
      <c r="BN1">
        <v>2023</v>
      </c>
      <c r="BO1">
        <v>2024</v>
      </c>
      <c r="BP1">
        <v>2025</v>
      </c>
      <c r="BQ1">
        <v>2026</v>
      </c>
      <c r="BR1">
        <v>2027</v>
      </c>
    </row>
    <row r="2" spans="1:70" x14ac:dyDescent="0.25">
      <c r="A2" t="s">
        <v>59</v>
      </c>
      <c r="C2" s="45">
        <v>9839.6452300000001</v>
      </c>
      <c r="D2" s="46">
        <v>12167.599249999999</v>
      </c>
      <c r="E2" s="46">
        <v>13181.36637</v>
      </c>
      <c r="F2" s="46">
        <v>15153.84361</v>
      </c>
      <c r="G2" s="46">
        <v>17776.232940000002</v>
      </c>
      <c r="H2" s="46">
        <v>19175.399140000001</v>
      </c>
      <c r="I2" s="46">
        <v>22423.762739999998</v>
      </c>
      <c r="J2" s="46">
        <v>27179.012770000001</v>
      </c>
      <c r="K2" s="46">
        <v>32430.97278</v>
      </c>
      <c r="L2" s="46">
        <v>38208.368179999998</v>
      </c>
      <c r="M2" s="46">
        <v>44458.535730000003</v>
      </c>
      <c r="N2" s="46">
        <v>45299.950470000003</v>
      </c>
      <c r="O2" s="46">
        <v>51937.91087</v>
      </c>
      <c r="P2" s="46">
        <v>62140.214240000001</v>
      </c>
      <c r="Q2" s="46">
        <v>68299.418030000001</v>
      </c>
      <c r="R2" s="46">
        <v>70170.159490000005</v>
      </c>
      <c r="S2" s="46">
        <v>78946.965039999995</v>
      </c>
      <c r="T2" s="46">
        <v>85823.10686</v>
      </c>
      <c r="U2" s="46">
        <v>97452.104930000001</v>
      </c>
      <c r="V2" s="46">
        <v>105340.817</v>
      </c>
      <c r="W2" s="46">
        <v>114252.8713</v>
      </c>
      <c r="X2" s="46">
        <v>121557.20419999999</v>
      </c>
      <c r="Y2" s="46">
        <v>126673.6761</v>
      </c>
      <c r="Z2" s="46">
        <v>130277.95170000001</v>
      </c>
      <c r="AA2" s="46">
        <v>138350.73050000001</v>
      </c>
      <c r="AB2" s="46">
        <v>153190.5417</v>
      </c>
      <c r="AC2" s="46">
        <v>161728.4963</v>
      </c>
      <c r="AD2" s="46">
        <v>166450.76319999999</v>
      </c>
      <c r="AE2" s="46">
        <v>182040.67180000001</v>
      </c>
      <c r="AF2" s="46">
        <v>198272.77910000001</v>
      </c>
      <c r="AG2" s="46">
        <v>212313.10190000001</v>
      </c>
      <c r="AH2" s="46">
        <v>223474.5509</v>
      </c>
      <c r="AI2" s="46">
        <v>223201.97709999999</v>
      </c>
      <c r="AJ2" s="46">
        <v>221608.0778</v>
      </c>
      <c r="AK2" s="46">
        <v>220356.8</v>
      </c>
      <c r="AL2" s="46">
        <v>225709</v>
      </c>
      <c r="AM2" s="46">
        <v>234018.3</v>
      </c>
      <c r="AN2" s="46">
        <v>232255.7</v>
      </c>
      <c r="AO2" s="46">
        <v>227045.1</v>
      </c>
      <c r="AP2" s="46">
        <v>223681.1</v>
      </c>
      <c r="AQ2" s="46">
        <v>231539.20000000001</v>
      </c>
      <c r="AR2" s="46">
        <v>230900.8</v>
      </c>
      <c r="AS2" s="46">
        <v>233090.4</v>
      </c>
      <c r="AT2" s="46">
        <v>235932.7</v>
      </c>
      <c r="AU2" s="46">
        <v>239635.6</v>
      </c>
      <c r="AV2" s="46">
        <v>237361.5</v>
      </c>
      <c r="AW2" s="46">
        <v>235187.3</v>
      </c>
      <c r="AX2" s="46">
        <v>238131.7</v>
      </c>
      <c r="AY2" s="46">
        <v>227121.1</v>
      </c>
      <c r="AZ2" s="46">
        <v>209255.2</v>
      </c>
      <c r="BA2" s="46">
        <v>221955.1</v>
      </c>
      <c r="BB2" s="46">
        <v>213580.9</v>
      </c>
      <c r="BC2" s="46">
        <v>215993</v>
      </c>
      <c r="BD2" s="46">
        <v>222352.7</v>
      </c>
      <c r="BE2" s="46">
        <v>223684.8</v>
      </c>
      <c r="BF2" s="46">
        <v>235964.1</v>
      </c>
      <c r="BG2" s="46">
        <v>235132.2</v>
      </c>
      <c r="BH2" s="46">
        <v>238562.3</v>
      </c>
      <c r="BI2" s="46">
        <v>232418.2</v>
      </c>
      <c r="BJ2" s="46">
        <v>227680.2</v>
      </c>
      <c r="BK2" s="46">
        <v>211863.8</v>
      </c>
      <c r="BL2" s="46">
        <v>217435.2</v>
      </c>
      <c r="BM2" s="46">
        <v>218582.2</v>
      </c>
      <c r="BN2" s="46">
        <v>244228.4</v>
      </c>
      <c r="BO2" s="46">
        <v>249861.14910000001</v>
      </c>
      <c r="BP2" s="46">
        <v>262456.13449999999</v>
      </c>
      <c r="BQ2" s="46">
        <v>270524.48969999998</v>
      </c>
      <c r="BR2" s="47">
        <v>278218.06199999998</v>
      </c>
    </row>
    <row r="3" spans="1:70" x14ac:dyDescent="0.25">
      <c r="A3" t="s">
        <v>60</v>
      </c>
      <c r="C3">
        <v>6344.5276199999998</v>
      </c>
      <c r="D3">
        <v>7511.5746200000003</v>
      </c>
      <c r="E3">
        <v>8966.6964000000007</v>
      </c>
      <c r="F3">
        <v>10463.11218</v>
      </c>
      <c r="G3">
        <v>12239.737230000001</v>
      </c>
      <c r="H3">
        <v>14255.277529999999</v>
      </c>
      <c r="I3">
        <v>16497.934829999998</v>
      </c>
      <c r="J3">
        <v>18961.809949999999</v>
      </c>
      <c r="K3">
        <v>22099.1705</v>
      </c>
      <c r="L3">
        <v>26008.335510000001</v>
      </c>
      <c r="M3">
        <v>31358.857639999998</v>
      </c>
      <c r="N3">
        <v>37181.311159999997</v>
      </c>
      <c r="O3">
        <v>43285.940320000002</v>
      </c>
      <c r="P3">
        <v>54252.44599</v>
      </c>
      <c r="Q3">
        <v>68833.159539999993</v>
      </c>
      <c r="R3">
        <v>80209.655599999998</v>
      </c>
      <c r="S3">
        <v>90473.180129999993</v>
      </c>
      <c r="T3">
        <v>101067.0566</v>
      </c>
      <c r="U3">
        <v>109211.80590000001</v>
      </c>
      <c r="V3">
        <v>118043.8052</v>
      </c>
      <c r="W3">
        <v>128206.06110000001</v>
      </c>
      <c r="X3">
        <v>138813.9999</v>
      </c>
      <c r="Y3">
        <v>146703.11170000001</v>
      </c>
      <c r="Z3">
        <v>154239.22949999999</v>
      </c>
      <c r="AA3">
        <v>162701.38759999999</v>
      </c>
      <c r="AB3">
        <v>170173.2616</v>
      </c>
      <c r="AC3">
        <v>177378.0637</v>
      </c>
      <c r="AD3">
        <v>183568.13149999999</v>
      </c>
      <c r="AE3">
        <v>194249.91589999999</v>
      </c>
      <c r="AF3">
        <v>208140.42290000001</v>
      </c>
      <c r="AG3">
        <v>225147.98869999999</v>
      </c>
      <c r="AH3">
        <v>243216.61569999999</v>
      </c>
      <c r="AI3">
        <v>251113.0528</v>
      </c>
      <c r="AJ3">
        <v>256543.38140000001</v>
      </c>
      <c r="AK3">
        <v>261592.9</v>
      </c>
      <c r="AL3">
        <v>265944.8</v>
      </c>
      <c r="AM3">
        <v>270561.59999999998</v>
      </c>
      <c r="AN3">
        <v>278619.7</v>
      </c>
      <c r="AO3">
        <v>274439</v>
      </c>
      <c r="AP3">
        <v>269117.5</v>
      </c>
      <c r="AQ3">
        <v>269760.7</v>
      </c>
      <c r="AR3">
        <v>266480</v>
      </c>
      <c r="AS3">
        <v>257309.9</v>
      </c>
      <c r="AT3">
        <v>255080.6</v>
      </c>
      <c r="AU3">
        <v>255851.6</v>
      </c>
      <c r="AV3">
        <v>260470.5</v>
      </c>
      <c r="AW3">
        <v>265057.90000000002</v>
      </c>
      <c r="AX3">
        <v>266484.59999999998</v>
      </c>
      <c r="AY3">
        <v>266666.7</v>
      </c>
      <c r="AZ3">
        <v>253660.6</v>
      </c>
      <c r="BA3">
        <v>251043.6</v>
      </c>
      <c r="BB3">
        <v>251454</v>
      </c>
      <c r="BC3">
        <v>251514.1</v>
      </c>
      <c r="BD3">
        <v>253202.1</v>
      </c>
      <c r="BE3">
        <v>257408</v>
      </c>
      <c r="BF3">
        <v>260504.9</v>
      </c>
      <c r="BG3">
        <v>267291.8</v>
      </c>
      <c r="BH3">
        <v>271992.2</v>
      </c>
      <c r="BI3">
        <v>281235.3</v>
      </c>
      <c r="BJ3">
        <v>286784.59999999998</v>
      </c>
      <c r="BK3">
        <v>283079</v>
      </c>
      <c r="BL3">
        <v>288639.59999999998</v>
      </c>
      <c r="BM3">
        <v>295260.40000000002</v>
      </c>
      <c r="BN3">
        <v>301191.90000000002</v>
      </c>
      <c r="BO3">
        <v>312034.80839999998</v>
      </c>
      <c r="BP3">
        <v>322643.99190000002</v>
      </c>
      <c r="BQ3">
        <v>331032.73570000002</v>
      </c>
      <c r="BR3">
        <v>339308.55410000001</v>
      </c>
    </row>
    <row r="4" spans="1:70" x14ac:dyDescent="0.25">
      <c r="A4" t="s">
        <v>100</v>
      </c>
      <c r="C4">
        <v>2</v>
      </c>
      <c r="D4">
        <v>1.96</v>
      </c>
      <c r="E4">
        <v>1.98</v>
      </c>
      <c r="F4">
        <v>2</v>
      </c>
      <c r="G4">
        <v>2.0499999999999998</v>
      </c>
      <c r="H4">
        <v>2.14</v>
      </c>
      <c r="I4">
        <v>1.58</v>
      </c>
      <c r="J4">
        <v>2.23</v>
      </c>
      <c r="K4">
        <v>2.13</v>
      </c>
      <c r="L4">
        <v>2.13</v>
      </c>
      <c r="M4">
        <v>2.13</v>
      </c>
      <c r="N4">
        <v>2.16</v>
      </c>
      <c r="O4">
        <v>2.14</v>
      </c>
      <c r="P4">
        <v>2.14</v>
      </c>
      <c r="Q4">
        <v>2.0499999999999998</v>
      </c>
      <c r="R4">
        <v>1.91</v>
      </c>
      <c r="S4">
        <v>1.85</v>
      </c>
      <c r="T4">
        <v>1.8</v>
      </c>
      <c r="U4">
        <v>1.79</v>
      </c>
      <c r="V4">
        <v>1.77</v>
      </c>
      <c r="W4">
        <v>1.75</v>
      </c>
      <c r="X4">
        <v>1.74</v>
      </c>
      <c r="Y4">
        <v>1.77</v>
      </c>
      <c r="Z4">
        <v>1.8</v>
      </c>
      <c r="AA4">
        <v>1.81</v>
      </c>
      <c r="AB4">
        <v>1.76</v>
      </c>
      <c r="AC4">
        <v>1.72</v>
      </c>
      <c r="AD4">
        <v>1.69</v>
      </c>
      <c r="AE4">
        <v>1.66</v>
      </c>
      <c r="AF4">
        <v>1.57</v>
      </c>
      <c r="AG4">
        <v>1.54</v>
      </c>
      <c r="AH4">
        <v>1.53</v>
      </c>
      <c r="AI4">
        <v>1.5</v>
      </c>
      <c r="AJ4">
        <v>1.46</v>
      </c>
      <c r="AK4">
        <v>1.5</v>
      </c>
      <c r="AL4">
        <v>1.42</v>
      </c>
      <c r="AM4">
        <v>1.43</v>
      </c>
      <c r="AN4">
        <v>1.39</v>
      </c>
      <c r="AO4">
        <v>1.38</v>
      </c>
      <c r="AP4">
        <v>1.34</v>
      </c>
      <c r="AQ4">
        <v>1.36</v>
      </c>
      <c r="AR4">
        <v>1.33</v>
      </c>
      <c r="AS4">
        <v>1.32</v>
      </c>
      <c r="AT4">
        <v>1.29</v>
      </c>
      <c r="AU4">
        <v>1.29</v>
      </c>
      <c r="AV4">
        <v>1.26</v>
      </c>
      <c r="AW4">
        <v>1.32</v>
      </c>
      <c r="AX4">
        <v>1.34</v>
      </c>
      <c r="AY4">
        <v>1.37</v>
      </c>
      <c r="AZ4">
        <v>1.37</v>
      </c>
      <c r="BA4">
        <v>1.39</v>
      </c>
      <c r="BB4">
        <v>1.39</v>
      </c>
      <c r="BC4">
        <v>1.41</v>
      </c>
      <c r="BD4">
        <v>1.43</v>
      </c>
      <c r="BE4">
        <v>1.42</v>
      </c>
      <c r="BF4">
        <v>1.45</v>
      </c>
      <c r="BG4">
        <v>1.44</v>
      </c>
      <c r="BH4">
        <v>1.43</v>
      </c>
      <c r="BI4">
        <v>1.42</v>
      </c>
      <c r="BJ4">
        <v>1.36</v>
      </c>
      <c r="BK4">
        <v>1.33</v>
      </c>
      <c r="BL4">
        <v>1.3</v>
      </c>
      <c r="BM4">
        <v>1.26</v>
      </c>
      <c r="BN4">
        <v>1.2</v>
      </c>
      <c r="BO4">
        <v>1.1499999999999999</v>
      </c>
    </row>
    <row r="5" spans="1:70" x14ac:dyDescent="0.25">
      <c r="A5" t="s">
        <v>22</v>
      </c>
      <c r="C5">
        <f>C2/C3</f>
        <v>1.550886972102109</v>
      </c>
      <c r="D5">
        <f t="shared" ref="D5:BO5" si="0">D2/D3</f>
        <v>1.6198466853545015</v>
      </c>
      <c r="E5">
        <f t="shared" si="0"/>
        <v>1.4700359844903412</v>
      </c>
      <c r="F5">
        <f t="shared" si="0"/>
        <v>1.4483113006248969</v>
      </c>
      <c r="G5">
        <f t="shared" si="0"/>
        <v>1.4523377917321514</v>
      </c>
      <c r="H5">
        <f t="shared" si="0"/>
        <v>1.3451438668693532</v>
      </c>
      <c r="I5">
        <f t="shared" si="0"/>
        <v>1.3591860418326067</v>
      </c>
      <c r="J5">
        <f t="shared" si="0"/>
        <v>1.4333554044507235</v>
      </c>
      <c r="K5">
        <f t="shared" si="0"/>
        <v>1.4675199134736754</v>
      </c>
      <c r="L5">
        <f t="shared" si="0"/>
        <v>1.4690816398192488</v>
      </c>
      <c r="M5">
        <f t="shared" si="0"/>
        <v>1.4177345437893318</v>
      </c>
      <c r="N5">
        <f t="shared" si="0"/>
        <v>1.2183526900130977</v>
      </c>
      <c r="O5">
        <f t="shared" si="0"/>
        <v>1.1998794640023658</v>
      </c>
      <c r="P5">
        <f t="shared" si="0"/>
        <v>1.145390094512124</v>
      </c>
      <c r="Q5">
        <f t="shared" si="0"/>
        <v>0.99224586647530211</v>
      </c>
      <c r="R5">
        <f t="shared" si="0"/>
        <v>0.87483431969754033</v>
      </c>
      <c r="S5">
        <f t="shared" si="0"/>
        <v>0.87260075225124067</v>
      </c>
      <c r="T5">
        <f t="shared" si="0"/>
        <v>0.84916994466028606</v>
      </c>
      <c r="U5">
        <f t="shared" si="0"/>
        <v>0.89232207202243508</v>
      </c>
      <c r="V5">
        <f t="shared" si="0"/>
        <v>0.89238750666773659</v>
      </c>
      <c r="W5">
        <f t="shared" si="0"/>
        <v>0.89116591149995161</v>
      </c>
      <c r="X5">
        <f t="shared" si="0"/>
        <v>0.87568403970470121</v>
      </c>
      <c r="Y5">
        <f t="shared" si="0"/>
        <v>0.8634695926494107</v>
      </c>
      <c r="Z5">
        <f t="shared" si="0"/>
        <v>0.84464861580496953</v>
      </c>
      <c r="AA5">
        <f t="shared" si="0"/>
        <v>0.85033528318845153</v>
      </c>
      <c r="AB5">
        <f t="shared" si="0"/>
        <v>0.90020335897469805</v>
      </c>
      <c r="AC5">
        <f t="shared" si="0"/>
        <v>0.9117728141036191</v>
      </c>
      <c r="AD5">
        <f t="shared" si="0"/>
        <v>0.90675196091975252</v>
      </c>
      <c r="AE5">
        <f t="shared" si="0"/>
        <v>0.93714672130779553</v>
      </c>
      <c r="AF5">
        <f t="shared" si="0"/>
        <v>0.95259141082488885</v>
      </c>
      <c r="AG5">
        <f t="shared" si="0"/>
        <v>0.94299355337745472</v>
      </c>
      <c r="AH5">
        <f t="shared" si="0"/>
        <v>0.91882929238538869</v>
      </c>
      <c r="AI5">
        <f t="shared" si="0"/>
        <v>0.88885055799058799</v>
      </c>
      <c r="AJ5">
        <f t="shared" si="0"/>
        <v>0.86382301734173672</v>
      </c>
      <c r="AK5">
        <f t="shared" si="0"/>
        <v>0.84236537000813094</v>
      </c>
      <c r="AL5">
        <f t="shared" si="0"/>
        <v>0.84870619767711197</v>
      </c>
      <c r="AM5">
        <f t="shared" si="0"/>
        <v>0.86493537885642313</v>
      </c>
      <c r="AN5">
        <f t="shared" si="0"/>
        <v>0.83359396338449865</v>
      </c>
      <c r="AO5">
        <f t="shared" si="0"/>
        <v>0.82730625020496362</v>
      </c>
      <c r="AP5">
        <f t="shared" si="0"/>
        <v>0.8311651973580314</v>
      </c>
      <c r="AQ5">
        <f t="shared" si="0"/>
        <v>0.85831331250252541</v>
      </c>
      <c r="AR5">
        <f t="shared" si="0"/>
        <v>0.86648453917742418</v>
      </c>
      <c r="AS5">
        <f t="shared" si="0"/>
        <v>0.90587420072060965</v>
      </c>
      <c r="AT5">
        <f t="shared" si="0"/>
        <v>0.92493392284634746</v>
      </c>
      <c r="AU5">
        <f t="shared" si="0"/>
        <v>0.936619509121694</v>
      </c>
      <c r="AV5">
        <f t="shared" si="0"/>
        <v>0.91127978024382794</v>
      </c>
      <c r="AW5">
        <f t="shared" si="0"/>
        <v>0.88730537742885596</v>
      </c>
      <c r="AX5">
        <f t="shared" si="0"/>
        <v>0.89360398311947498</v>
      </c>
      <c r="AY5">
        <f t="shared" si="0"/>
        <v>0.85170401853699762</v>
      </c>
      <c r="AZ5">
        <f t="shared" si="0"/>
        <v>0.82494167403215168</v>
      </c>
      <c r="BA5">
        <f t="shared" si="0"/>
        <v>0.88412968902612932</v>
      </c>
      <c r="BB5">
        <f t="shared" si="0"/>
        <v>0.84938358506923728</v>
      </c>
      <c r="BC5">
        <f t="shared" si="0"/>
        <v>0.85877093968091645</v>
      </c>
      <c r="BD5">
        <f t="shared" si="0"/>
        <v>0.87816293782713495</v>
      </c>
      <c r="BE5">
        <f t="shared" si="0"/>
        <v>0.8689893088015912</v>
      </c>
      <c r="BF5">
        <f t="shared" si="0"/>
        <v>0.90579524607790496</v>
      </c>
      <c r="BG5">
        <f t="shared" si="0"/>
        <v>0.87968355183361413</v>
      </c>
      <c r="BH5">
        <f t="shared" si="0"/>
        <v>0.87709243132707471</v>
      </c>
      <c r="BI5">
        <f t="shared" si="0"/>
        <v>0.8264190163894789</v>
      </c>
      <c r="BJ5">
        <f t="shared" si="0"/>
        <v>0.79390664631224983</v>
      </c>
      <c r="BK5">
        <f t="shared" si="0"/>
        <v>0.74842641100187579</v>
      </c>
      <c r="BL5">
        <f t="shared" si="0"/>
        <v>0.75331035658308854</v>
      </c>
      <c r="BM5">
        <f t="shared" si="0"/>
        <v>0.74030313580825602</v>
      </c>
      <c r="BN5">
        <f t="shared" si="0"/>
        <v>0.81087306796763114</v>
      </c>
      <c r="BO5">
        <f t="shared" si="0"/>
        <v>0.80074768062318535</v>
      </c>
      <c r="BP5">
        <f t="shared" ref="BP5:BR5" si="1">BP2/BP3</f>
        <v>0.81345427495623535</v>
      </c>
      <c r="BQ5">
        <f t="shared" si="1"/>
        <v>0.81721370887368694</v>
      </c>
      <c r="BR5">
        <f t="shared" si="1"/>
        <v>0.81995593284690482</v>
      </c>
    </row>
    <row r="6" spans="1:70" x14ac:dyDescent="0.25">
      <c r="A6" t="s">
        <v>61</v>
      </c>
      <c r="C6">
        <f t="shared" ref="C6:AH6" si="2">(1/C5)*C7</f>
        <v>0.30032597023193053</v>
      </c>
      <c r="D6">
        <f t="shared" si="2"/>
        <v>0.31200283024818704</v>
      </c>
      <c r="E6">
        <f t="shared" si="2"/>
        <v>0.285240394065717</v>
      </c>
      <c r="F6">
        <f t="shared" si="2"/>
        <v>0.28089980905350082</v>
      </c>
      <c r="G6">
        <f t="shared" si="2"/>
        <v>0.28171410424974225</v>
      </c>
      <c r="H6">
        <f t="shared" si="2"/>
        <v>0.25837315658980214</v>
      </c>
      <c r="I6">
        <f t="shared" si="2"/>
        <v>0.26164032427192147</v>
      </c>
      <c r="J6">
        <f t="shared" si="2"/>
        <v>0.27783515596716574</v>
      </c>
      <c r="K6">
        <f t="shared" si="2"/>
        <v>0.28474426392454494</v>
      </c>
      <c r="L6">
        <f t="shared" si="2"/>
        <v>0.2850524121625484</v>
      </c>
      <c r="M6">
        <f t="shared" si="2"/>
        <v>0.27456520805150475</v>
      </c>
      <c r="N6">
        <f t="shared" si="2"/>
        <v>0.22546284782779899</v>
      </c>
      <c r="O6">
        <f t="shared" si="2"/>
        <v>0.22008737361310401</v>
      </c>
      <c r="P6">
        <f t="shared" si="2"/>
        <v>0.20322163266297871</v>
      </c>
      <c r="Q6">
        <f t="shared" si="2"/>
        <v>0.14590078581960989</v>
      </c>
      <c r="R6">
        <f t="shared" si="2"/>
        <v>8.8363365655038814E-2</v>
      </c>
      <c r="S6">
        <f t="shared" si="2"/>
        <v>8.7118729643570814E-2</v>
      </c>
      <c r="T6">
        <f t="shared" si="2"/>
        <v>7.3667507454699396E-2</v>
      </c>
      <c r="U6">
        <f t="shared" si="2"/>
        <v>9.7892890187850162E-2</v>
      </c>
      <c r="V6">
        <f t="shared" si="2"/>
        <v>9.7927845832974883E-2</v>
      </c>
      <c r="W6">
        <f t="shared" si="2"/>
        <v>9.7274414515909041E-2</v>
      </c>
      <c r="X6">
        <f t="shared" si="2"/>
        <v>8.8835197538018912E-2</v>
      </c>
      <c r="Y6">
        <f t="shared" si="2"/>
        <v>8.1963500324917116E-2</v>
      </c>
      <c r="Z6">
        <f t="shared" si="2"/>
        <v>7.0985993302437531E-2</v>
      </c>
      <c r="AA6">
        <f t="shared" si="2"/>
        <v>7.4354025531689683E-2</v>
      </c>
      <c r="AB6">
        <f t="shared" si="2"/>
        <v>0.10206657416134209</v>
      </c>
      <c r="AC6">
        <f t="shared" si="2"/>
        <v>0.10806269427892221</v>
      </c>
      <c r="AD6">
        <f t="shared" si="2"/>
        <v>0.10547932157704593</v>
      </c>
      <c r="AE6">
        <f t="shared" si="2"/>
        <v>0.12069485970823354</v>
      </c>
      <c r="AF6">
        <f t="shared" si="2"/>
        <v>0.1280543818625223</v>
      </c>
      <c r="AG6">
        <f t="shared" si="2"/>
        <v>0.12350928025545355</v>
      </c>
      <c r="AH6">
        <f t="shared" si="2"/>
        <v>0.11164573071424651</v>
      </c>
      <c r="AI6">
        <f t="shared" ref="AI6:BN6" si="3">(1/AI5)*AI7</f>
        <v>9.6031003588065308E-2</v>
      </c>
      <c r="AJ6">
        <f t="shared" si="3"/>
        <v>8.2165062833339492E-2</v>
      </c>
      <c r="AK6">
        <f t="shared" si="3"/>
        <v>6.9620904909687101E-2</v>
      </c>
      <c r="AL6">
        <f t="shared" si="3"/>
        <v>7.339378287625363E-2</v>
      </c>
      <c r="AM6">
        <f t="shared" si="3"/>
        <v>8.2798381381346667E-2</v>
      </c>
      <c r="AN6">
        <f t="shared" si="3"/>
        <v>6.4307182472768606E-2</v>
      </c>
      <c r="AO6">
        <f t="shared" si="3"/>
        <v>6.0428747247123923E-2</v>
      </c>
      <c r="AP6">
        <f t="shared" si="3"/>
        <v>6.2816008020183736E-2</v>
      </c>
      <c r="AQ6">
        <f t="shared" si="3"/>
        <v>7.9003932518917963E-2</v>
      </c>
      <c r="AR6">
        <f t="shared" si="3"/>
        <v>8.3677680365608131E-2</v>
      </c>
      <c r="AS6">
        <f t="shared" si="3"/>
        <v>0.10502474801235158</v>
      </c>
      <c r="AT6">
        <f t="shared" si="3"/>
        <v>0.11470134495673411</v>
      </c>
      <c r="AU6">
        <f t="shared" si="3"/>
        <v>0.12043935474744673</v>
      </c>
      <c r="AV6">
        <f t="shared" si="3"/>
        <v>0.10781027468756937</v>
      </c>
      <c r="AW6">
        <f t="shared" si="3"/>
        <v>9.5197587155088415E-2</v>
      </c>
      <c r="AX6">
        <f t="shared" si="3"/>
        <v>9.8576763824223687E-2</v>
      </c>
      <c r="AY6">
        <f t="shared" si="3"/>
        <v>7.5157968560186181E-2</v>
      </c>
      <c r="AZ6">
        <f t="shared" si="3"/>
        <v>5.8954913670828085E-2</v>
      </c>
      <c r="BA6">
        <f t="shared" si="3"/>
        <v>9.347558582973492E-2</v>
      </c>
      <c r="BB6">
        <f t="shared" si="3"/>
        <v>7.3793507183035886E-2</v>
      </c>
      <c r="BC6">
        <f t="shared" si="3"/>
        <v>7.9268035502345763E-2</v>
      </c>
      <c r="BD6">
        <f t="shared" si="3"/>
        <v>9.0206460754467296E-2</v>
      </c>
      <c r="BE6">
        <f t="shared" si="3"/>
        <v>8.5092748081476419E-2</v>
      </c>
      <c r="BF6">
        <f t="shared" si="3"/>
        <v>0.10498381587425765</v>
      </c>
      <c r="BG6">
        <f t="shared" si="3"/>
        <v>9.1043801253574475E-2</v>
      </c>
      <c r="BH6">
        <f t="shared" si="3"/>
        <v>8.9615234750504216E-2</v>
      </c>
      <c r="BI6">
        <f t="shared" si="3"/>
        <v>5.9876725528616226E-2</v>
      </c>
      <c r="BJ6">
        <f t="shared" si="3"/>
        <v>3.8797066765207354E-2</v>
      </c>
      <c r="BK6">
        <f t="shared" si="3"/>
        <v>6.2367330963543442E-3</v>
      </c>
      <c r="BL6">
        <f t="shared" si="3"/>
        <v>9.9216903940213767E-3</v>
      </c>
      <c r="BM6">
        <f t="shared" si="3"/>
        <v>0</v>
      </c>
      <c r="BN6">
        <f t="shared" si="3"/>
        <v>5.0008280402023313E-2</v>
      </c>
      <c r="BO6">
        <f t="shared" ref="BO6:CT6" si="4">(1/BO5)*BO7</f>
        <v>4.3374703522508093E-2</v>
      </c>
      <c r="BP6">
        <f t="shared" si="4"/>
        <v>5.1672924887949175E-2</v>
      </c>
      <c r="BQ6">
        <f t="shared" si="4"/>
        <v>5.4078607628181674E-2</v>
      </c>
      <c r="BR6">
        <f t="shared" si="4"/>
        <v>5.5819458035856286E-2</v>
      </c>
    </row>
    <row r="7" spans="1:70" x14ac:dyDescent="0.25">
      <c r="A7" t="s">
        <v>62</v>
      </c>
      <c r="C7">
        <f t="shared" ref="C7:AH7" si="5">(C5-0.740303135808256)/(1+0.740303135808256)</f>
        <v>0.46577163461662685</v>
      </c>
      <c r="D7">
        <f t="shared" si="5"/>
        <v>0.50539675039874898</v>
      </c>
      <c r="E7">
        <f t="shared" si="5"/>
        <v>0.41931364350680916</v>
      </c>
      <c r="F7">
        <f t="shared" si="5"/>
        <v>0.40683036779556092</v>
      </c>
      <c r="G7">
        <f t="shared" si="5"/>
        <v>0.40914404006587174</v>
      </c>
      <c r="H7">
        <f t="shared" si="5"/>
        <v>0.34754906695044741</v>
      </c>
      <c r="I7">
        <f t="shared" si="5"/>
        <v>0.35561787673095263</v>
      </c>
      <c r="J7">
        <f t="shared" si="5"/>
        <v>0.39823652235194668</v>
      </c>
      <c r="K7">
        <f t="shared" si="5"/>
        <v>0.41786787755667354</v>
      </c>
      <c r="L7">
        <f t="shared" si="5"/>
        <v>0.41876526509418899</v>
      </c>
      <c r="M7">
        <f t="shared" si="5"/>
        <v>0.38926057997732305</v>
      </c>
      <c r="N7">
        <f t="shared" si="5"/>
        <v>0.2746932671490126</v>
      </c>
      <c r="O7">
        <f t="shared" si="5"/>
        <v>0.26407831988457969</v>
      </c>
      <c r="P7">
        <f t="shared" si="5"/>
        <v>0.23276804504275733</v>
      </c>
      <c r="Q7">
        <f t="shared" si="5"/>
        <v>0.14476945164500626</v>
      </c>
      <c r="R7">
        <f t="shared" si="5"/>
        <v>7.7303304879010881E-2</v>
      </c>
      <c r="S7">
        <f t="shared" si="5"/>
        <v>7.6019869022152353E-2</v>
      </c>
      <c r="T7">
        <f t="shared" si="5"/>
        <v>6.2556233228568292E-2</v>
      </c>
      <c r="U7">
        <f t="shared" si="5"/>
        <v>8.7351986608687163E-2</v>
      </c>
      <c r="V7">
        <f t="shared" si="5"/>
        <v>8.7389586176230952E-2</v>
      </c>
      <c r="W7">
        <f t="shared" si="5"/>
        <v>8.668764227769421E-2</v>
      </c>
      <c r="X7">
        <f t="shared" si="5"/>
        <v>7.7791564648057532E-2</v>
      </c>
      <c r="Y7">
        <f t="shared" si="5"/>
        <v>7.0772990237676026E-2</v>
      </c>
      <c r="Z7">
        <f t="shared" si="5"/>
        <v>5.9958220984444706E-2</v>
      </c>
      <c r="AA7">
        <f t="shared" si="5"/>
        <v>6.3225851356690704E-2</v>
      </c>
      <c r="AB7">
        <f t="shared" si="5"/>
        <v>9.1880672899080265E-2</v>
      </c>
      <c r="AC7">
        <f t="shared" si="5"/>
        <v>9.8528626862311952E-2</v>
      </c>
      <c r="AD7">
        <f t="shared" si="5"/>
        <v>9.5643581676471551E-2</v>
      </c>
      <c r="AE7">
        <f t="shared" si="5"/>
        <v>0.11310879205427543</v>
      </c>
      <c r="AF7">
        <f t="shared" si="5"/>
        <v>0.12198350428072918</v>
      </c>
      <c r="AG7">
        <f t="shared" si="5"/>
        <v>0.11646845506318206</v>
      </c>
      <c r="AH7">
        <f t="shared" si="5"/>
        <v>0.10258336775002076</v>
      </c>
      <c r="AI7">
        <f t="shared" ref="AI7:BR7" si="6">(AI5-0.740303135808256)/(1+0.740303135808256)</f>
        <v>8.5357211123647997E-2</v>
      </c>
      <c r="AJ7">
        <f t="shared" si="6"/>
        <v>7.0976072496768711E-2</v>
      </c>
      <c r="AK7">
        <f t="shared" si="6"/>
        <v>5.864623932454948E-2</v>
      </c>
      <c r="AL7">
        <f t="shared" si="6"/>
        <v>6.2289758398044758E-2</v>
      </c>
      <c r="AM7">
        <f t="shared" si="6"/>
        <v>7.1615249368773698E-2</v>
      </c>
      <c r="AN7">
        <f t="shared" si="6"/>
        <v>5.3606079111565348E-2</v>
      </c>
      <c r="AO7">
        <f t="shared" si="6"/>
        <v>4.9993080289601609E-2</v>
      </c>
      <c r="AP7">
        <f t="shared" si="6"/>
        <v>5.2210479703339696E-2</v>
      </c>
      <c r="AQ7">
        <f t="shared" si="6"/>
        <v>6.781012702103846E-2</v>
      </c>
      <c r="AR7">
        <f t="shared" si="6"/>
        <v>7.2505416311029761E-2</v>
      </c>
      <c r="AS7">
        <f t="shared" si="6"/>
        <v>9.5139209661572424E-2</v>
      </c>
      <c r="AT7">
        <f t="shared" si="6"/>
        <v>0.1060911649465842</v>
      </c>
      <c r="AU7">
        <f t="shared" si="6"/>
        <v>0.11280584932248712</v>
      </c>
      <c r="AV7">
        <f t="shared" si="6"/>
        <v>9.8245323425314945E-2</v>
      </c>
      <c r="AW7">
        <f t="shared" si="6"/>
        <v>8.4469331000962128E-2</v>
      </c>
      <c r="AX7">
        <f t="shared" si="6"/>
        <v>8.8088588796354048E-2</v>
      </c>
      <c r="AY7">
        <f t="shared" si="6"/>
        <v>6.4012343847787895E-2</v>
      </c>
      <c r="AZ7">
        <f t="shared" si="6"/>
        <v>4.8634365176033909E-2</v>
      </c>
      <c r="BA7">
        <f t="shared" si="6"/>
        <v>8.2644540631178792E-2</v>
      </c>
      <c r="BB7">
        <f t="shared" si="6"/>
        <v>6.2678993685959528E-2</v>
      </c>
      <c r="BC7">
        <f t="shared" si="6"/>
        <v>6.807308533500972E-2</v>
      </c>
      <c r="BD7">
        <f t="shared" si="6"/>
        <v>7.9215970587131146E-2</v>
      </c>
      <c r="BE7">
        <f t="shared" si="6"/>
        <v>7.3944688339350112E-2</v>
      </c>
      <c r="BF7">
        <f t="shared" si="6"/>
        <v>9.5093841334020671E-2</v>
      </c>
      <c r="BG7">
        <f t="shared" si="6"/>
        <v>8.0089734459178052E-2</v>
      </c>
      <c r="BH7">
        <f t="shared" si="6"/>
        <v>7.8600844131266293E-2</v>
      </c>
      <c r="BI7">
        <f t="shared" si="6"/>
        <v>4.948326461598182E-2</v>
      </c>
      <c r="BJ7">
        <f t="shared" si="6"/>
        <v>3.0801249162318214E-2</v>
      </c>
      <c r="BK7">
        <f t="shared" si="6"/>
        <v>4.6677357676810976E-3</v>
      </c>
      <c r="BL7">
        <f t="shared" si="6"/>
        <v>7.4741121286272466E-3</v>
      </c>
      <c r="BM7">
        <f t="shared" si="6"/>
        <v>0</v>
      </c>
      <c r="BN7">
        <f t="shared" si="6"/>
        <v>4.0550367753374207E-2</v>
      </c>
      <c r="BO7">
        <f t="shared" si="6"/>
        <v>3.4732193243366669E-2</v>
      </c>
      <c r="BP7">
        <f t="shared" si="6"/>
        <v>4.2033561649594708E-2</v>
      </c>
      <c r="BQ7">
        <f t="shared" si="6"/>
        <v>4.4193779510551208E-2</v>
      </c>
      <c r="BR7">
        <f t="shared" si="6"/>
        <v>4.5769495784799198E-2</v>
      </c>
    </row>
    <row r="8" spans="1:70" x14ac:dyDescent="0.25">
      <c r="A8" t="s">
        <v>13</v>
      </c>
      <c r="C8">
        <f t="shared" ref="C8:AH8" si="7">2.1/C4-1</f>
        <v>5.0000000000000044E-2</v>
      </c>
      <c r="D8">
        <f t="shared" si="7"/>
        <v>7.1428571428571397E-2</v>
      </c>
      <c r="E8">
        <f t="shared" si="7"/>
        <v>6.0606060606060552E-2</v>
      </c>
      <c r="F8">
        <f t="shared" si="7"/>
        <v>5.0000000000000044E-2</v>
      </c>
      <c r="G8">
        <f t="shared" si="7"/>
        <v>2.4390243902439046E-2</v>
      </c>
      <c r="H8">
        <f t="shared" si="7"/>
        <v>-1.8691588785046731E-2</v>
      </c>
      <c r="I8">
        <f t="shared" si="7"/>
        <v>0.32911392405063289</v>
      </c>
      <c r="J8">
        <f t="shared" si="7"/>
        <v>-5.8295964125560484E-2</v>
      </c>
      <c r="K8">
        <f t="shared" si="7"/>
        <v>-1.4084507042253391E-2</v>
      </c>
      <c r="L8">
        <f t="shared" si="7"/>
        <v>-1.4084507042253391E-2</v>
      </c>
      <c r="M8">
        <f t="shared" si="7"/>
        <v>-1.4084507042253391E-2</v>
      </c>
      <c r="N8">
        <f t="shared" si="7"/>
        <v>-2.777777777777779E-2</v>
      </c>
      <c r="O8">
        <f t="shared" si="7"/>
        <v>-1.8691588785046731E-2</v>
      </c>
      <c r="P8">
        <f t="shared" si="7"/>
        <v>-1.8691588785046731E-2</v>
      </c>
      <c r="Q8">
        <f t="shared" si="7"/>
        <v>2.4390243902439046E-2</v>
      </c>
      <c r="R8">
        <f t="shared" si="7"/>
        <v>9.9476439790576077E-2</v>
      </c>
      <c r="S8">
        <f t="shared" si="7"/>
        <v>0.13513513513513509</v>
      </c>
      <c r="T8">
        <f t="shared" si="7"/>
        <v>0.16666666666666674</v>
      </c>
      <c r="U8">
        <f t="shared" si="7"/>
        <v>0.17318435754189943</v>
      </c>
      <c r="V8">
        <f t="shared" si="7"/>
        <v>0.18644067796610164</v>
      </c>
      <c r="W8">
        <f t="shared" si="7"/>
        <v>0.19999999999999996</v>
      </c>
      <c r="X8">
        <f t="shared" si="7"/>
        <v>0.2068965517241379</v>
      </c>
      <c r="Y8">
        <f t="shared" si="7"/>
        <v>0.18644067796610164</v>
      </c>
      <c r="Z8">
        <f t="shared" si="7"/>
        <v>0.16666666666666674</v>
      </c>
      <c r="AA8">
        <f t="shared" si="7"/>
        <v>0.16022099447513805</v>
      </c>
      <c r="AB8">
        <f t="shared" si="7"/>
        <v>0.19318181818181812</v>
      </c>
      <c r="AC8">
        <f t="shared" si="7"/>
        <v>0.22093023255813971</v>
      </c>
      <c r="AD8">
        <f t="shared" si="7"/>
        <v>0.24260355029585812</v>
      </c>
      <c r="AE8">
        <f t="shared" si="7"/>
        <v>0.26506024096385561</v>
      </c>
      <c r="AF8">
        <f t="shared" si="7"/>
        <v>0.33757961783439483</v>
      </c>
      <c r="AG8">
        <f t="shared" si="7"/>
        <v>0.36363636363636376</v>
      </c>
      <c r="AH8">
        <f t="shared" si="7"/>
        <v>0.37254901960784315</v>
      </c>
      <c r="AI8">
        <f t="shared" ref="AI8:BO8" si="8">2.1/AI4-1</f>
        <v>0.40000000000000013</v>
      </c>
      <c r="AJ8">
        <f t="shared" si="8"/>
        <v>0.43835616438356184</v>
      </c>
      <c r="AK8">
        <f t="shared" si="8"/>
        <v>0.40000000000000013</v>
      </c>
      <c r="AL8">
        <f t="shared" si="8"/>
        <v>0.47887323943661975</v>
      </c>
      <c r="AM8">
        <f t="shared" si="8"/>
        <v>0.46853146853146876</v>
      </c>
      <c r="AN8">
        <f t="shared" si="8"/>
        <v>0.51079136690647498</v>
      </c>
      <c r="AO8">
        <f t="shared" si="8"/>
        <v>0.52173913043478271</v>
      </c>
      <c r="AP8">
        <f t="shared" si="8"/>
        <v>0.56716417910447769</v>
      </c>
      <c r="AQ8">
        <f t="shared" si="8"/>
        <v>0.54411764705882359</v>
      </c>
      <c r="AR8">
        <f t="shared" si="8"/>
        <v>0.57894736842105265</v>
      </c>
      <c r="AS8">
        <f t="shared" si="8"/>
        <v>0.59090909090909083</v>
      </c>
      <c r="AT8">
        <f t="shared" si="8"/>
        <v>0.62790697674418605</v>
      </c>
      <c r="AU8">
        <f t="shared" si="8"/>
        <v>0.62790697674418605</v>
      </c>
      <c r="AV8">
        <f t="shared" si="8"/>
        <v>0.66666666666666674</v>
      </c>
      <c r="AW8">
        <f t="shared" si="8"/>
        <v>0.59090909090909083</v>
      </c>
      <c r="AX8">
        <f t="shared" si="8"/>
        <v>0.56716417910447769</v>
      </c>
      <c r="AY8">
        <f t="shared" si="8"/>
        <v>0.53284671532846706</v>
      </c>
      <c r="AZ8">
        <f t="shared" si="8"/>
        <v>0.53284671532846706</v>
      </c>
      <c r="BA8">
        <f t="shared" si="8"/>
        <v>0.51079136690647498</v>
      </c>
      <c r="BB8">
        <f t="shared" si="8"/>
        <v>0.51079136690647498</v>
      </c>
      <c r="BC8">
        <f t="shared" si="8"/>
        <v>0.48936170212765973</v>
      </c>
      <c r="BD8">
        <f t="shared" si="8"/>
        <v>0.46853146853146876</v>
      </c>
      <c r="BE8">
        <f t="shared" si="8"/>
        <v>0.47887323943661975</v>
      </c>
      <c r="BF8">
        <f t="shared" si="8"/>
        <v>0.44827586206896552</v>
      </c>
      <c r="BG8">
        <f t="shared" si="8"/>
        <v>0.45833333333333348</v>
      </c>
      <c r="BH8">
        <f t="shared" si="8"/>
        <v>0.46853146853146876</v>
      </c>
      <c r="BI8">
        <f t="shared" si="8"/>
        <v>0.47887323943661975</v>
      </c>
      <c r="BJ8">
        <f t="shared" si="8"/>
        <v>0.54411764705882359</v>
      </c>
      <c r="BK8">
        <f t="shared" si="8"/>
        <v>0.57894736842105265</v>
      </c>
      <c r="BL8">
        <f t="shared" si="8"/>
        <v>0.61538461538461542</v>
      </c>
      <c r="BM8">
        <f t="shared" si="8"/>
        <v>0.66666666666666674</v>
      </c>
      <c r="BN8">
        <f t="shared" si="8"/>
        <v>0.75000000000000022</v>
      </c>
      <c r="BO8">
        <f t="shared" si="8"/>
        <v>0.82608695652173925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BBC19-28B9-493F-AE8E-BB52241B56C4}">
  <dimension ref="A1:BR8"/>
  <sheetViews>
    <sheetView workbookViewId="0">
      <selection activeCell="A8" activeCellId="4" sqref="A1:XFD1 A5:XFD5 A6:XFD6 A7:XFD7 A8:XFD8"/>
    </sheetView>
  </sheetViews>
  <sheetFormatPr defaultRowHeight="15" x14ac:dyDescent="0.25"/>
  <sheetData>
    <row r="1" spans="1:70" x14ac:dyDescent="0.25">
      <c r="C1">
        <v>1960</v>
      </c>
      <c r="D1">
        <v>1961</v>
      </c>
      <c r="E1">
        <v>1962</v>
      </c>
      <c r="F1">
        <v>1963</v>
      </c>
      <c r="G1">
        <v>1964</v>
      </c>
      <c r="H1">
        <v>1965</v>
      </c>
      <c r="I1">
        <v>1966</v>
      </c>
      <c r="J1">
        <v>1967</v>
      </c>
      <c r="K1">
        <v>1968</v>
      </c>
      <c r="L1">
        <v>1969</v>
      </c>
      <c r="M1">
        <v>1970</v>
      </c>
      <c r="N1">
        <v>1971</v>
      </c>
      <c r="O1">
        <v>1972</v>
      </c>
      <c r="P1">
        <v>1973</v>
      </c>
      <c r="Q1">
        <v>1974</v>
      </c>
      <c r="R1">
        <v>1975</v>
      </c>
      <c r="S1">
        <v>1976</v>
      </c>
      <c r="T1">
        <v>1977</v>
      </c>
      <c r="U1">
        <v>1978</v>
      </c>
      <c r="V1">
        <v>1979</v>
      </c>
      <c r="W1">
        <v>1980</v>
      </c>
      <c r="X1">
        <v>1981</v>
      </c>
      <c r="Y1">
        <v>1982</v>
      </c>
      <c r="Z1">
        <v>1983</v>
      </c>
      <c r="AA1">
        <v>1984</v>
      </c>
      <c r="AB1">
        <v>1985</v>
      </c>
      <c r="AC1">
        <v>1986</v>
      </c>
      <c r="AD1">
        <v>1987</v>
      </c>
      <c r="AE1">
        <v>1988</v>
      </c>
      <c r="AF1">
        <v>1989</v>
      </c>
      <c r="AG1">
        <v>1990</v>
      </c>
      <c r="AH1">
        <v>1991</v>
      </c>
      <c r="AI1">
        <v>1992</v>
      </c>
      <c r="AJ1">
        <v>1993</v>
      </c>
      <c r="AK1">
        <v>1994</v>
      </c>
      <c r="AL1">
        <v>1995</v>
      </c>
      <c r="AM1">
        <v>1996</v>
      </c>
      <c r="AN1">
        <v>1997</v>
      </c>
      <c r="AO1">
        <v>1998</v>
      </c>
      <c r="AP1">
        <v>1999</v>
      </c>
      <c r="AQ1">
        <v>2000</v>
      </c>
      <c r="AR1">
        <v>2001</v>
      </c>
      <c r="AS1">
        <v>2002</v>
      </c>
      <c r="AT1">
        <v>2003</v>
      </c>
      <c r="AU1">
        <v>2004</v>
      </c>
      <c r="AV1">
        <v>2005</v>
      </c>
      <c r="AW1">
        <v>2006</v>
      </c>
      <c r="AX1">
        <v>2007</v>
      </c>
      <c r="AY1">
        <v>2008</v>
      </c>
      <c r="AZ1">
        <v>2009</v>
      </c>
      <c r="BA1">
        <v>2010</v>
      </c>
      <c r="BB1">
        <v>2011</v>
      </c>
      <c r="BC1">
        <v>2012</v>
      </c>
      <c r="BD1">
        <v>2013</v>
      </c>
      <c r="BE1">
        <v>2014</v>
      </c>
      <c r="BF1">
        <v>2015</v>
      </c>
      <c r="BG1">
        <v>2016</v>
      </c>
      <c r="BH1">
        <v>2017</v>
      </c>
      <c r="BI1">
        <v>2018</v>
      </c>
      <c r="BJ1">
        <v>2019</v>
      </c>
      <c r="BK1">
        <v>2020</v>
      </c>
      <c r="BL1">
        <v>2021</v>
      </c>
      <c r="BM1">
        <v>2022</v>
      </c>
      <c r="BN1">
        <v>2023</v>
      </c>
      <c r="BO1">
        <v>2024</v>
      </c>
      <c r="BP1">
        <v>2025</v>
      </c>
      <c r="BQ1">
        <v>2026</v>
      </c>
      <c r="BR1">
        <v>2027</v>
      </c>
    </row>
    <row r="2" spans="1:70" x14ac:dyDescent="0.25">
      <c r="A2" t="s">
        <v>59</v>
      </c>
      <c r="M2">
        <v>1686.1934699999999</v>
      </c>
      <c r="N2">
        <v>2075.66041</v>
      </c>
      <c r="O2">
        <v>2645.3471800000002</v>
      </c>
      <c r="P2">
        <v>3402.7716300000002</v>
      </c>
      <c r="Q2">
        <v>4919.6044000000002</v>
      </c>
      <c r="R2">
        <v>6389.8682099999996</v>
      </c>
      <c r="S2">
        <v>8474.1950500000003</v>
      </c>
      <c r="T2">
        <v>10510.69994</v>
      </c>
      <c r="U2">
        <v>13608.16289</v>
      </c>
      <c r="V2">
        <v>17022.002479999999</v>
      </c>
      <c r="W2">
        <v>20309.91791</v>
      </c>
      <c r="X2">
        <v>25691.24425</v>
      </c>
      <c r="Y2">
        <v>29394.62588</v>
      </c>
      <c r="Z2">
        <v>33920.9</v>
      </c>
      <c r="AA2">
        <v>39905.221400000002</v>
      </c>
      <c r="AB2">
        <v>45497.152249999999</v>
      </c>
      <c r="AC2">
        <v>53629.493479999997</v>
      </c>
      <c r="AD2">
        <v>62781.862200000003</v>
      </c>
      <c r="AE2">
        <v>74208.174899999998</v>
      </c>
      <c r="AF2">
        <v>81562.626390000005</v>
      </c>
      <c r="AG2">
        <v>95887.909639999998</v>
      </c>
      <c r="AH2">
        <v>114018.901</v>
      </c>
      <c r="AI2">
        <v>130435.40240000001</v>
      </c>
      <c r="AJ2">
        <v>148572.6586</v>
      </c>
      <c r="AK2">
        <v>175869.5926</v>
      </c>
      <c r="AL2">
        <v>202876.56690000001</v>
      </c>
      <c r="AM2">
        <v>220794.96979999999</v>
      </c>
      <c r="AN2">
        <v>254381.01180000001</v>
      </c>
      <c r="AO2">
        <v>268287.48749999999</v>
      </c>
      <c r="AP2">
        <v>296566.33760000003</v>
      </c>
      <c r="AQ2">
        <v>325848.3</v>
      </c>
      <c r="AR2">
        <v>345811.4</v>
      </c>
      <c r="AS2">
        <v>384038.8</v>
      </c>
      <c r="AT2">
        <v>404896.8</v>
      </c>
      <c r="AU2">
        <v>447490</v>
      </c>
      <c r="AV2">
        <v>463929.5</v>
      </c>
      <c r="AW2">
        <v>479352.9</v>
      </c>
      <c r="AX2">
        <v>522131.4</v>
      </c>
      <c r="AY2">
        <v>553098.4</v>
      </c>
      <c r="AZ2">
        <v>585582.80000000005</v>
      </c>
      <c r="BA2">
        <v>656431.80000000005</v>
      </c>
      <c r="BB2">
        <v>680106.7</v>
      </c>
      <c r="BC2">
        <v>703144.9</v>
      </c>
      <c r="BD2">
        <v>733086.9</v>
      </c>
      <c r="BE2">
        <v>753085.6</v>
      </c>
      <c r="BF2">
        <v>795737.3</v>
      </c>
      <c r="BG2">
        <v>838828.3</v>
      </c>
      <c r="BH2">
        <v>890704.8</v>
      </c>
      <c r="BI2">
        <v>911489.9</v>
      </c>
      <c r="BJ2">
        <v>894219.8</v>
      </c>
      <c r="BK2">
        <v>881748.2</v>
      </c>
      <c r="BL2">
        <v>969641.5</v>
      </c>
      <c r="BM2">
        <v>1000003.7</v>
      </c>
      <c r="BN2">
        <v>1047885.1</v>
      </c>
    </row>
    <row r="3" spans="1:70" x14ac:dyDescent="0.25">
      <c r="A3" t="s">
        <v>60</v>
      </c>
      <c r="M3">
        <v>976.71785999999997</v>
      </c>
      <c r="N3">
        <v>1206.1551899999999</v>
      </c>
      <c r="O3">
        <v>1466.2187799999999</v>
      </c>
      <c r="P3">
        <v>1915.02313</v>
      </c>
      <c r="Q3">
        <v>2591.2922699999999</v>
      </c>
      <c r="R3">
        <v>3509.24926</v>
      </c>
      <c r="S3">
        <v>4967.05879</v>
      </c>
      <c r="T3">
        <v>6722.6177799999996</v>
      </c>
      <c r="U3">
        <v>9592.1417600000004</v>
      </c>
      <c r="V3">
        <v>12837.174709999999</v>
      </c>
      <c r="W3">
        <v>16225.37242</v>
      </c>
      <c r="X3">
        <v>20064.035550000001</v>
      </c>
      <c r="Y3">
        <v>23358.79723</v>
      </c>
      <c r="Z3">
        <v>28303.119930000001</v>
      </c>
      <c r="AA3">
        <v>32603.46081</v>
      </c>
      <c r="AB3">
        <v>36259.196989999997</v>
      </c>
      <c r="AC3">
        <v>42155.32127</v>
      </c>
      <c r="AD3">
        <v>50655.818859999999</v>
      </c>
      <c r="AE3">
        <v>62348.713790000002</v>
      </c>
      <c r="AF3">
        <v>74164.217539999998</v>
      </c>
      <c r="AG3">
        <v>91122.855079999994</v>
      </c>
      <c r="AH3">
        <v>113624.7402</v>
      </c>
      <c r="AI3">
        <v>129657.842</v>
      </c>
      <c r="AJ3">
        <v>147489.37959999999</v>
      </c>
      <c r="AK3">
        <v>173231.21059999999</v>
      </c>
      <c r="AL3">
        <v>206631.88829999999</v>
      </c>
      <c r="AM3">
        <v>237102.101</v>
      </c>
      <c r="AN3">
        <v>251101.10070000001</v>
      </c>
      <c r="AO3">
        <v>239346.0189</v>
      </c>
      <c r="AP3">
        <v>255742.27540000001</v>
      </c>
      <c r="AQ3">
        <v>280662.7</v>
      </c>
      <c r="AR3">
        <v>309761.7</v>
      </c>
      <c r="AS3">
        <v>342355.3</v>
      </c>
      <c r="AT3">
        <v>373346</v>
      </c>
      <c r="AU3">
        <v>405112.6</v>
      </c>
      <c r="AV3">
        <v>435705.8</v>
      </c>
      <c r="AW3">
        <v>464226.7</v>
      </c>
      <c r="AX3">
        <v>501075.5</v>
      </c>
      <c r="AY3">
        <v>531515.69999999995</v>
      </c>
      <c r="AZ3">
        <v>551885.1</v>
      </c>
      <c r="BA3">
        <v>591304.30000000005</v>
      </c>
      <c r="BB3">
        <v>631625.5</v>
      </c>
      <c r="BC3">
        <v>661336.9</v>
      </c>
      <c r="BD3">
        <v>697501.3</v>
      </c>
      <c r="BE3">
        <v>739024.1</v>
      </c>
      <c r="BF3">
        <v>788366.1</v>
      </c>
      <c r="BG3">
        <v>826816</v>
      </c>
      <c r="BH3">
        <v>866774.2</v>
      </c>
      <c r="BI3">
        <v>914050.9</v>
      </c>
      <c r="BJ3">
        <v>962415.5</v>
      </c>
      <c r="BK3">
        <v>985597.8</v>
      </c>
      <c r="BL3">
        <v>1038685.8</v>
      </c>
      <c r="BM3">
        <v>1103857.7</v>
      </c>
      <c r="BN3">
        <v>1150359.8</v>
      </c>
    </row>
    <row r="4" spans="1:70" x14ac:dyDescent="0.25">
      <c r="A4" t="s">
        <v>100</v>
      </c>
      <c r="C4">
        <v>5.9939999999999998</v>
      </c>
      <c r="D4">
        <v>5.8029999999999999</v>
      </c>
      <c r="E4">
        <v>5.5620000000000003</v>
      </c>
      <c r="F4">
        <v>5.3339999999999996</v>
      </c>
      <c r="G4">
        <v>5.0679999999999996</v>
      </c>
      <c r="H4">
        <v>4.8869999999999996</v>
      </c>
      <c r="I4">
        <v>4.782</v>
      </c>
      <c r="J4">
        <v>4.6150000000000002</v>
      </c>
      <c r="K4">
        <v>4.51</v>
      </c>
      <c r="L4">
        <v>4.4470000000000001</v>
      </c>
      <c r="M4">
        <v>4.53</v>
      </c>
      <c r="N4">
        <v>4.54</v>
      </c>
      <c r="O4">
        <v>4.12</v>
      </c>
      <c r="P4">
        <v>4.07</v>
      </c>
      <c r="Q4">
        <v>3.77</v>
      </c>
      <c r="R4">
        <v>3.43</v>
      </c>
      <c r="S4">
        <v>3</v>
      </c>
      <c r="T4">
        <v>2.99</v>
      </c>
      <c r="U4">
        <v>2.64</v>
      </c>
      <c r="V4">
        <v>2.9</v>
      </c>
      <c r="W4">
        <v>2.82</v>
      </c>
      <c r="X4">
        <v>2.57</v>
      </c>
      <c r="Y4">
        <v>2.39</v>
      </c>
      <c r="Z4">
        <v>2.06</v>
      </c>
      <c r="AA4">
        <v>1.74</v>
      </c>
      <c r="AB4">
        <v>1.66</v>
      </c>
      <c r="AC4">
        <v>1.58</v>
      </c>
      <c r="AD4">
        <v>1.53</v>
      </c>
      <c r="AE4">
        <v>1.55</v>
      </c>
      <c r="AF4">
        <v>1.56</v>
      </c>
      <c r="AG4">
        <v>1.57</v>
      </c>
      <c r="AH4">
        <v>1.71</v>
      </c>
      <c r="AI4">
        <v>1.76</v>
      </c>
      <c r="AJ4">
        <v>1.6539999999999999</v>
      </c>
      <c r="AK4">
        <v>1.6559999999999999</v>
      </c>
      <c r="AL4">
        <v>1.6339999999999999</v>
      </c>
      <c r="AM4">
        <v>1.5740000000000001</v>
      </c>
      <c r="AN4">
        <v>1.5369999999999999</v>
      </c>
      <c r="AO4">
        <v>1.464</v>
      </c>
      <c r="AP4">
        <v>1.425</v>
      </c>
      <c r="AQ4">
        <v>1.48</v>
      </c>
      <c r="AR4">
        <v>1.3089999999999999</v>
      </c>
      <c r="AS4">
        <v>1.1779999999999999</v>
      </c>
      <c r="AT4">
        <v>1.1910000000000001</v>
      </c>
      <c r="AU4">
        <v>1.1639999999999999</v>
      </c>
      <c r="AV4">
        <v>1.085</v>
      </c>
      <c r="AW4">
        <v>1.1319999999999999</v>
      </c>
      <c r="AX4">
        <v>1.2589999999999999</v>
      </c>
      <c r="AY4">
        <v>1.1919999999999999</v>
      </c>
      <c r="AZ4">
        <v>1.149</v>
      </c>
      <c r="BA4">
        <v>1.226</v>
      </c>
      <c r="BB4">
        <v>1.244</v>
      </c>
      <c r="BC4">
        <v>1.2969999999999999</v>
      </c>
      <c r="BD4">
        <v>1.1870000000000001</v>
      </c>
      <c r="BE4">
        <v>1.2050000000000001</v>
      </c>
      <c r="BF4">
        <v>1.2390000000000001</v>
      </c>
      <c r="BG4">
        <v>1.1719999999999999</v>
      </c>
      <c r="BH4">
        <v>1.052</v>
      </c>
      <c r="BI4">
        <v>0.97699999999999998</v>
      </c>
      <c r="BJ4">
        <v>0.91800000000000004</v>
      </c>
      <c r="BK4">
        <v>0.83699999999999997</v>
      </c>
      <c r="BL4">
        <v>0.80800000000000005</v>
      </c>
      <c r="BM4">
        <v>0.77800000000000002</v>
      </c>
      <c r="BN4">
        <v>0.72099999999999997</v>
      </c>
      <c r="BO4">
        <v>0.748</v>
      </c>
    </row>
    <row r="5" spans="1:70" x14ac:dyDescent="0.25">
      <c r="A5" t="s">
        <v>22</v>
      </c>
      <c r="M5">
        <f t="shared" ref="M5:BN5" si="0">M2/M3</f>
        <v>1.7263874646461363</v>
      </c>
      <c r="N5">
        <f t="shared" si="0"/>
        <v>1.7208900042124762</v>
      </c>
      <c r="O5">
        <f t="shared" si="0"/>
        <v>1.804196765233085</v>
      </c>
      <c r="P5">
        <f t="shared" si="0"/>
        <v>1.7768827836559864</v>
      </c>
      <c r="Q5">
        <f t="shared" si="0"/>
        <v>1.898513902486191</v>
      </c>
      <c r="R5">
        <f t="shared" si="0"/>
        <v>1.820864731050766</v>
      </c>
      <c r="S5">
        <f t="shared" si="0"/>
        <v>1.7060790717961283</v>
      </c>
      <c r="T5">
        <f t="shared" si="0"/>
        <v>1.5634831971660899</v>
      </c>
      <c r="U5">
        <f t="shared" si="0"/>
        <v>1.4186782504348643</v>
      </c>
      <c r="V5">
        <f t="shared" si="0"/>
        <v>1.3259928967656778</v>
      </c>
      <c r="W5">
        <f t="shared" si="0"/>
        <v>1.2517381656500677</v>
      </c>
      <c r="X5">
        <f t="shared" si="0"/>
        <v>1.2804624566168095</v>
      </c>
      <c r="Y5">
        <f t="shared" si="0"/>
        <v>1.2583963801975262</v>
      </c>
      <c r="Z5">
        <f t="shared" si="0"/>
        <v>1.198486247590161</v>
      </c>
      <c r="AA5">
        <f t="shared" si="0"/>
        <v>1.2239566110037139</v>
      </c>
      <c r="AB5">
        <f t="shared" si="0"/>
        <v>1.2547755059922523</v>
      </c>
      <c r="AC5">
        <f t="shared" si="0"/>
        <v>1.2721879910844289</v>
      </c>
      <c r="AD5">
        <f t="shared" si="0"/>
        <v>1.239381054593419</v>
      </c>
      <c r="AE5">
        <f t="shared" si="0"/>
        <v>1.1902118005183631</v>
      </c>
      <c r="AF5">
        <f t="shared" si="0"/>
        <v>1.0997571213639479</v>
      </c>
      <c r="AG5">
        <f t="shared" si="0"/>
        <v>1.0522926389413128</v>
      </c>
      <c r="AH5">
        <f t="shared" si="0"/>
        <v>1.0034689698678845</v>
      </c>
      <c r="AI5">
        <f t="shared" si="0"/>
        <v>1.0059970179050182</v>
      </c>
      <c r="AJ5">
        <f t="shared" si="0"/>
        <v>1.007344793251812</v>
      </c>
      <c r="AK5">
        <f t="shared" si="0"/>
        <v>1.0152304079089545</v>
      </c>
      <c r="AL5">
        <f t="shared" si="0"/>
        <v>0.98182603164063531</v>
      </c>
      <c r="AM5">
        <f t="shared" si="0"/>
        <v>0.93122316870570454</v>
      </c>
      <c r="AN5">
        <f t="shared" si="0"/>
        <v>1.0130621135903288</v>
      </c>
      <c r="AO5">
        <f t="shared" si="0"/>
        <v>1.1209189471085035</v>
      </c>
      <c r="AP5">
        <f t="shared" si="0"/>
        <v>1.1596296980471772</v>
      </c>
      <c r="AQ5">
        <f t="shared" si="0"/>
        <v>1.1609960995885809</v>
      </c>
      <c r="AR5">
        <f t="shared" si="0"/>
        <v>1.116378816361093</v>
      </c>
      <c r="AS5">
        <f t="shared" si="0"/>
        <v>1.1217550889383048</v>
      </c>
      <c r="AT5">
        <f t="shared" si="0"/>
        <v>1.0845082041859293</v>
      </c>
      <c r="AU5">
        <f t="shared" si="0"/>
        <v>1.10460647237336</v>
      </c>
      <c r="AV5">
        <f t="shared" si="0"/>
        <v>1.064776966476003</v>
      </c>
      <c r="AW5">
        <f t="shared" si="0"/>
        <v>1.0325836493247804</v>
      </c>
      <c r="AX5">
        <f t="shared" si="0"/>
        <v>1.0420214119429108</v>
      </c>
      <c r="AY5">
        <f t="shared" si="0"/>
        <v>1.0406059501158669</v>
      </c>
      <c r="AZ5">
        <f t="shared" si="0"/>
        <v>1.061059267590301</v>
      </c>
      <c r="BA5">
        <f t="shared" si="0"/>
        <v>1.1101421044967879</v>
      </c>
      <c r="BB5">
        <f t="shared" si="0"/>
        <v>1.0767562424252979</v>
      </c>
      <c r="BC5">
        <f t="shared" si="0"/>
        <v>1.0632174009948636</v>
      </c>
      <c r="BD5">
        <f t="shared" si="0"/>
        <v>1.0510186862734163</v>
      </c>
      <c r="BE5">
        <f t="shared" si="0"/>
        <v>1.0190271196839182</v>
      </c>
      <c r="BF5">
        <f t="shared" si="0"/>
        <v>1.0093499707813414</v>
      </c>
      <c r="BG5">
        <f t="shared" si="0"/>
        <v>1.0145283835823207</v>
      </c>
      <c r="BH5">
        <f t="shared" si="0"/>
        <v>1.0276088051536376</v>
      </c>
      <c r="BI5">
        <f t="shared" si="0"/>
        <v>0.99719818666553472</v>
      </c>
      <c r="BJ5">
        <f t="shared" si="0"/>
        <v>0.92914110381638704</v>
      </c>
      <c r="BK5">
        <f t="shared" si="0"/>
        <v>0.89463288168865629</v>
      </c>
      <c r="BL5">
        <f t="shared" si="0"/>
        <v>0.93352725145563742</v>
      </c>
      <c r="BM5">
        <f t="shared" si="0"/>
        <v>0.90591722103310957</v>
      </c>
      <c r="BN5">
        <f t="shared" si="0"/>
        <v>0.91091943581477719</v>
      </c>
    </row>
    <row r="6" spans="1:70" x14ac:dyDescent="0.25">
      <c r="A6" t="s">
        <v>61</v>
      </c>
      <c r="M6">
        <f t="shared" ref="M6:AR6" si="1">(1/M5)*M7</f>
        <v>0.25429150859942773</v>
      </c>
      <c r="N6">
        <f t="shared" si="1"/>
        <v>0.25341775191243715</v>
      </c>
      <c r="O6">
        <f t="shared" si="1"/>
        <v>0.26608735540999628</v>
      </c>
      <c r="P6">
        <f t="shared" si="1"/>
        <v>0.26206424344904367</v>
      </c>
      <c r="Q6">
        <f t="shared" si="1"/>
        <v>0.27908943184875684</v>
      </c>
      <c r="R6">
        <f t="shared" si="1"/>
        <v>0.26848310158472372</v>
      </c>
      <c r="S6">
        <f t="shared" si="1"/>
        <v>0.25103570714782802</v>
      </c>
      <c r="T6">
        <f t="shared" si="1"/>
        <v>0.22579309039727699</v>
      </c>
      <c r="U6">
        <f t="shared" si="1"/>
        <v>0.19496646000097625</v>
      </c>
      <c r="V6">
        <f t="shared" si="1"/>
        <v>0.171701313627699</v>
      </c>
      <c r="W6">
        <f t="shared" si="1"/>
        <v>0.15057667812297351</v>
      </c>
      <c r="X6">
        <f t="shared" si="1"/>
        <v>0.15903898479216302</v>
      </c>
      <c r="Y6">
        <f t="shared" si="1"/>
        <v>0.15257261414794271</v>
      </c>
      <c r="Z6">
        <f t="shared" si="1"/>
        <v>0.13381534752712754</v>
      </c>
      <c r="AA6">
        <f t="shared" si="1"/>
        <v>0.14201425245039503</v>
      </c>
      <c r="AB6">
        <f t="shared" si="1"/>
        <v>0.15148981044990198</v>
      </c>
      <c r="AC6">
        <f t="shared" si="1"/>
        <v>0.15664047444587381</v>
      </c>
      <c r="AD6">
        <f t="shared" si="1"/>
        <v>0.14681554774256098</v>
      </c>
      <c r="AE6">
        <f t="shared" si="1"/>
        <v>0.13107628805766058</v>
      </c>
      <c r="AF6">
        <f t="shared" si="1"/>
        <v>9.8445332716838432E-2</v>
      </c>
      <c r="AG6">
        <f t="shared" si="1"/>
        <v>7.9078650773988915E-2</v>
      </c>
      <c r="AH6">
        <f t="shared" si="1"/>
        <v>5.7245836539577752E-2</v>
      </c>
      <c r="AI6">
        <f t="shared" si="1"/>
        <v>5.8428345573693037E-2</v>
      </c>
      <c r="AJ6">
        <f t="shared" si="1"/>
        <v>5.9056349638599508E-2</v>
      </c>
      <c r="AK6">
        <f t="shared" si="1"/>
        <v>6.2697281687207063E-2</v>
      </c>
      <c r="AL6">
        <f t="shared" si="1"/>
        <v>4.6873000433245458E-2</v>
      </c>
      <c r="AM6">
        <f t="shared" si="1"/>
        <v>2.0738959964498694E-2</v>
      </c>
      <c r="AN6">
        <f t="shared" si="1"/>
        <v>6.1701790712864829E-2</v>
      </c>
      <c r="AO6">
        <f t="shared" si="1"/>
        <v>0.10655124550598534</v>
      </c>
      <c r="AP6">
        <f t="shared" si="1"/>
        <v>0.12061359356302857</v>
      </c>
      <c r="AQ6">
        <f t="shared" si="1"/>
        <v>0.12109282802358336</v>
      </c>
      <c r="AR6">
        <f t="shared" si="1"/>
        <v>0.1048380680579884</v>
      </c>
      <c r="AS6">
        <f t="shared" ref="AS6:BX6" si="2">(1/AS5)*AS7</f>
        <v>0.10686524393696509</v>
      </c>
      <c r="AT6">
        <f t="shared" si="2"/>
        <v>9.2408221632433007E-2</v>
      </c>
      <c r="AU6">
        <f t="shared" si="2"/>
        <v>0.10033027926898087</v>
      </c>
      <c r="AV6">
        <f t="shared" si="2"/>
        <v>8.4339910723057007E-2</v>
      </c>
      <c r="AW6">
        <f t="shared" si="2"/>
        <v>7.0513749318061758E-2</v>
      </c>
      <c r="AX6">
        <f t="shared" si="2"/>
        <v>7.465552857490905E-2</v>
      </c>
      <c r="AY6">
        <f t="shared" si="2"/>
        <v>7.4039139404726312E-2</v>
      </c>
      <c r="AZ6">
        <f t="shared" si="2"/>
        <v>8.278610861414025E-2</v>
      </c>
      <c r="BA6">
        <f t="shared" si="2"/>
        <v>0.10246185540187241</v>
      </c>
      <c r="BB6">
        <f t="shared" si="2"/>
        <v>8.9273628571837016E-2</v>
      </c>
      <c r="BC6">
        <f t="shared" si="2"/>
        <v>8.3689417649497361E-2</v>
      </c>
      <c r="BD6">
        <f t="shared" si="2"/>
        <v>7.8534741944697034E-2</v>
      </c>
      <c r="BE6">
        <f t="shared" si="2"/>
        <v>6.4430195869108683E-2</v>
      </c>
      <c r="BF6">
        <f t="shared" si="2"/>
        <v>5.9987570495447944E-2</v>
      </c>
      <c r="BG6">
        <f t="shared" si="2"/>
        <v>6.2375439383141967E-2</v>
      </c>
      <c r="BH6">
        <f t="shared" si="2"/>
        <v>6.8299909435379058E-2</v>
      </c>
      <c r="BI6">
        <f t="shared" si="2"/>
        <v>5.4286760367221833E-2</v>
      </c>
      <c r="BJ6">
        <f t="shared" si="2"/>
        <v>1.9602697655441641E-2</v>
      </c>
      <c r="BK6">
        <f t="shared" si="2"/>
        <v>1.9649954897457563E-16</v>
      </c>
      <c r="BL6">
        <f t="shared" si="2"/>
        <v>2.1990477922213057E-2</v>
      </c>
      <c r="BM6">
        <f t="shared" si="2"/>
        <v>6.5744973113358481E-3</v>
      </c>
      <c r="BN6">
        <f t="shared" si="2"/>
        <v>9.4367873382297657E-3</v>
      </c>
    </row>
    <row r="7" spans="1:70" x14ac:dyDescent="0.25">
      <c r="A7" t="s">
        <v>62</v>
      </c>
      <c r="M7">
        <f t="shared" ref="M7:AR7" si="3">(M5-0.894632881688656)/(1+0.894632881688656)</f>
        <v>0.4390056728120072</v>
      </c>
      <c r="N7">
        <f t="shared" si="3"/>
        <v>0.43610407615611024</v>
      </c>
      <c r="O7">
        <f t="shared" si="3"/>
        <v>0.48007394590014152</v>
      </c>
      <c r="P7">
        <f t="shared" si="3"/>
        <v>0.46565744239643686</v>
      </c>
      <c r="Q7">
        <f t="shared" si="3"/>
        <v>0.52985516640183716</v>
      </c>
      <c r="R7">
        <f t="shared" si="3"/>
        <v>0.48887141055874339</v>
      </c>
      <c r="S7">
        <f t="shared" si="3"/>
        <v>0.42828676623845108</v>
      </c>
      <c r="T7">
        <f t="shared" si="3"/>
        <v>0.35302370287234658</v>
      </c>
      <c r="U7">
        <f t="shared" si="3"/>
        <v>0.27659467636766394</v>
      </c>
      <c r="V7">
        <f t="shared" si="3"/>
        <v>0.22767472223566476</v>
      </c>
      <c r="W7">
        <f t="shared" si="3"/>
        <v>0.18848257486333156</v>
      </c>
      <c r="X7">
        <f t="shared" si="3"/>
        <v>0.20364344916481644</v>
      </c>
      <c r="Y7">
        <f t="shared" si="3"/>
        <v>0.19199682536104495</v>
      </c>
      <c r="Z7">
        <f t="shared" si="3"/>
        <v>0.16037585372776039</v>
      </c>
      <c r="AA7">
        <f t="shared" si="3"/>
        <v>0.17381928314341138</v>
      </c>
      <c r="AB7">
        <f t="shared" si="3"/>
        <v>0.19008570355994614</v>
      </c>
      <c r="AC7">
        <f t="shared" si="3"/>
        <v>0.19927613050780801</v>
      </c>
      <c r="AD7">
        <f t="shared" si="3"/>
        <v>0.18196040839188565</v>
      </c>
      <c r="AE7">
        <f t="shared" si="3"/>
        <v>0.15600854481437182</v>
      </c>
      <c r="AF7">
        <f t="shared" si="3"/>
        <v>0.1082659557203863</v>
      </c>
      <c r="AG7">
        <f t="shared" si="3"/>
        <v>8.3213882106879286E-2</v>
      </c>
      <c r="AH7">
        <f t="shared" si="3"/>
        <v>5.7444420621595382E-2</v>
      </c>
      <c r="AI7">
        <f t="shared" si="3"/>
        <v>5.8778741408259068E-2</v>
      </c>
      <c r="AJ7">
        <f t="shared" si="3"/>
        <v>5.9490106316901749E-2</v>
      </c>
      <c r="AK7">
        <f t="shared" si="3"/>
        <v>6.3652186862085847E-2</v>
      </c>
      <c r="AL7">
        <f t="shared" si="3"/>
        <v>4.602113200646317E-2</v>
      </c>
      <c r="AM7">
        <f t="shared" si="3"/>
        <v>1.931260001380122E-2</v>
      </c>
      <c r="AN7">
        <f t="shared" si="3"/>
        <v>6.2507746511882969E-2</v>
      </c>
      <c r="AO7">
        <f t="shared" si="3"/>
        <v>0.11943530992566875</v>
      </c>
      <c r="AP7">
        <f t="shared" si="3"/>
        <v>0.13986710508387978</v>
      </c>
      <c r="AQ7">
        <f t="shared" si="3"/>
        <v>0.14058830102353106</v>
      </c>
      <c r="AR7">
        <f t="shared" si="3"/>
        <v>0.1170389983281608</v>
      </c>
      <c r="AS7">
        <f t="shared" ref="AS7:BN7" si="4">(AS5-0.894632881688656)/(1+0.894632881688656)</f>
        <v>0.11987663121692391</v>
      </c>
      <c r="AT7">
        <f t="shared" si="4"/>
        <v>0.10021747449460526</v>
      </c>
      <c r="AU7">
        <f t="shared" si="4"/>
        <v>0.110825475855543</v>
      </c>
      <c r="AV7">
        <f t="shared" si="4"/>
        <v>8.9803194292553554E-2</v>
      </c>
      <c r="AW7">
        <f t="shared" si="4"/>
        <v>7.2811344598416955E-2</v>
      </c>
      <c r="AX7">
        <f t="shared" si="4"/>
        <v>7.7792659294971048E-2</v>
      </c>
      <c r="AY7">
        <f t="shared" si="4"/>
        <v>7.7045569006016335E-2</v>
      </c>
      <c r="AZ7">
        <f t="shared" si="4"/>
        <v>8.784096777277077E-2</v>
      </c>
      <c r="BA7">
        <f t="shared" si="4"/>
        <v>0.11374721978648021</v>
      </c>
      <c r="BB7">
        <f t="shared" si="4"/>
        <v>9.6125936848682939E-2</v>
      </c>
      <c r="BC7">
        <f t="shared" si="4"/>
        <v>8.898004512407226E-2</v>
      </c>
      <c r="BD7">
        <f t="shared" si="4"/>
        <v>8.2541481305537248E-2</v>
      </c>
      <c r="BE7">
        <f t="shared" si="4"/>
        <v>6.5656116917168508E-2</v>
      </c>
      <c r="BF7">
        <f t="shared" si="4"/>
        <v>6.0548452526824038E-2</v>
      </c>
      <c r="BG7">
        <f t="shared" si="4"/>
        <v>6.3281653692616041E-2</v>
      </c>
      <c r="BH7">
        <f t="shared" si="4"/>
        <v>7.0185588326991538E-2</v>
      </c>
      <c r="BI7">
        <f t="shared" si="4"/>
        <v>5.4134658998140024E-2</v>
      </c>
      <c r="BJ7">
        <f t="shared" si="4"/>
        <v>1.8213672137355946E-2</v>
      </c>
      <c r="BK7">
        <f t="shared" si="4"/>
        <v>1.7579495774964582E-16</v>
      </c>
      <c r="BL7">
        <f t="shared" si="4"/>
        <v>2.0528710412919433E-2</v>
      </c>
      <c r="BM7">
        <f t="shared" si="4"/>
        <v>5.9559503339750219E-3</v>
      </c>
      <c r="BN7">
        <f t="shared" si="4"/>
        <v>8.5961529980442906E-3</v>
      </c>
    </row>
    <row r="8" spans="1:70" x14ac:dyDescent="0.25">
      <c r="A8" t="s">
        <v>13</v>
      </c>
      <c r="M8">
        <f t="shared" ref="M8:AR8" si="5">2.1/M4-1</f>
        <v>-0.53642384105960272</v>
      </c>
      <c r="N8">
        <f t="shared" si="5"/>
        <v>-0.5374449339207048</v>
      </c>
      <c r="O8">
        <f t="shared" si="5"/>
        <v>-0.49029126213592233</v>
      </c>
      <c r="P8">
        <f t="shared" si="5"/>
        <v>-0.48402948402948409</v>
      </c>
      <c r="Q8">
        <f t="shared" si="5"/>
        <v>-0.44297082228116713</v>
      </c>
      <c r="R8">
        <f t="shared" si="5"/>
        <v>-0.38775510204081631</v>
      </c>
      <c r="S8">
        <f t="shared" si="5"/>
        <v>-0.29999999999999993</v>
      </c>
      <c r="T8">
        <f t="shared" si="5"/>
        <v>-0.2976588628762542</v>
      </c>
      <c r="U8">
        <f t="shared" si="5"/>
        <v>-0.20454545454545459</v>
      </c>
      <c r="V8">
        <f t="shared" si="5"/>
        <v>-0.27586206896551724</v>
      </c>
      <c r="W8">
        <f t="shared" si="5"/>
        <v>-0.25531914893617014</v>
      </c>
      <c r="X8">
        <f t="shared" si="5"/>
        <v>-0.18287937743190652</v>
      </c>
      <c r="Y8">
        <f t="shared" si="5"/>
        <v>-0.12133891213389125</v>
      </c>
      <c r="Z8">
        <f t="shared" si="5"/>
        <v>1.9417475728155331E-2</v>
      </c>
      <c r="AA8">
        <f t="shared" si="5"/>
        <v>0.2068965517241379</v>
      </c>
      <c r="AB8">
        <f t="shared" si="5"/>
        <v>0.26506024096385561</v>
      </c>
      <c r="AC8">
        <f t="shared" si="5"/>
        <v>0.32911392405063289</v>
      </c>
      <c r="AD8">
        <f t="shared" si="5"/>
        <v>0.37254901960784315</v>
      </c>
      <c r="AE8">
        <f t="shared" si="5"/>
        <v>0.35483870967741948</v>
      </c>
      <c r="AF8">
        <f t="shared" si="5"/>
        <v>0.34615384615384626</v>
      </c>
      <c r="AG8">
        <f t="shared" si="5"/>
        <v>0.33757961783439483</v>
      </c>
      <c r="AH8">
        <f t="shared" si="5"/>
        <v>0.22807017543859653</v>
      </c>
      <c r="AI8">
        <f t="shared" si="5"/>
        <v>0.19318181818181812</v>
      </c>
      <c r="AJ8">
        <f t="shared" si="5"/>
        <v>0.26964933494558663</v>
      </c>
      <c r="AK8">
        <f t="shared" si="5"/>
        <v>0.26811594202898559</v>
      </c>
      <c r="AL8">
        <f t="shared" si="5"/>
        <v>0.28518971848225227</v>
      </c>
      <c r="AM8">
        <f t="shared" si="5"/>
        <v>0.33418043202033032</v>
      </c>
      <c r="AN8">
        <f t="shared" si="5"/>
        <v>0.36629798308392991</v>
      </c>
      <c r="AO8">
        <f t="shared" si="5"/>
        <v>0.43442622950819687</v>
      </c>
      <c r="AP8">
        <f t="shared" si="5"/>
        <v>0.47368421052631571</v>
      </c>
      <c r="AQ8">
        <f t="shared" si="5"/>
        <v>0.41891891891891908</v>
      </c>
      <c r="AR8">
        <f t="shared" si="5"/>
        <v>0.60427807486631036</v>
      </c>
      <c r="AS8">
        <f t="shared" ref="AS8:BN8" si="6">2.1/AS4-1</f>
        <v>0.78268251273344669</v>
      </c>
      <c r="AT8">
        <f t="shared" si="6"/>
        <v>0.76322418136020143</v>
      </c>
      <c r="AU8">
        <f t="shared" si="6"/>
        <v>0.80412371134020644</v>
      </c>
      <c r="AV8">
        <f t="shared" si="6"/>
        <v>0.93548387096774199</v>
      </c>
      <c r="AW8">
        <f t="shared" si="6"/>
        <v>0.85512367491166108</v>
      </c>
      <c r="AX8">
        <f t="shared" si="6"/>
        <v>0.66799046862589373</v>
      </c>
      <c r="AY8">
        <f t="shared" si="6"/>
        <v>0.7617449664429532</v>
      </c>
      <c r="AZ8">
        <f t="shared" si="6"/>
        <v>0.82767624020887731</v>
      </c>
      <c r="BA8">
        <f t="shared" si="6"/>
        <v>0.71288743882544869</v>
      </c>
      <c r="BB8">
        <f t="shared" si="6"/>
        <v>0.68810289389067525</v>
      </c>
      <c r="BC8">
        <f t="shared" si="6"/>
        <v>0.61912104857363159</v>
      </c>
      <c r="BD8">
        <f t="shared" si="6"/>
        <v>0.76916596461668063</v>
      </c>
      <c r="BE8">
        <f t="shared" si="6"/>
        <v>0.74273858921161828</v>
      </c>
      <c r="BF8">
        <f t="shared" si="6"/>
        <v>0.69491525423728806</v>
      </c>
      <c r="BG8">
        <f t="shared" si="6"/>
        <v>0.79180887372013675</v>
      </c>
      <c r="BH8">
        <f t="shared" si="6"/>
        <v>0.99619771863117879</v>
      </c>
      <c r="BI8">
        <f t="shared" si="6"/>
        <v>1.1494370522006143</v>
      </c>
      <c r="BJ8">
        <f t="shared" si="6"/>
        <v>1.2875816993464051</v>
      </c>
      <c r="BK8">
        <f t="shared" si="6"/>
        <v>1.5089605734767026</v>
      </c>
      <c r="BL8">
        <f t="shared" si="6"/>
        <v>1.5990099009900991</v>
      </c>
      <c r="BM8">
        <f t="shared" si="6"/>
        <v>1.6992287917737792</v>
      </c>
      <c r="BN8">
        <f t="shared" si="6"/>
        <v>1.912621359223301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36CA-96B5-4721-A166-616B1C1E1507}">
  <dimension ref="A1:BS12"/>
  <sheetViews>
    <sheetView topLeftCell="AX1" workbookViewId="0">
      <selection activeCell="BQ9" sqref="BQ9"/>
    </sheetView>
  </sheetViews>
  <sheetFormatPr defaultRowHeight="15" x14ac:dyDescent="0.25"/>
  <sheetData>
    <row r="1" spans="1:71" x14ac:dyDescent="0.25">
      <c r="C1">
        <v>1960</v>
      </c>
      <c r="D1">
        <v>1961</v>
      </c>
      <c r="E1">
        <v>1962</v>
      </c>
      <c r="F1">
        <v>1963</v>
      </c>
      <c r="G1">
        <v>1964</v>
      </c>
      <c r="H1">
        <v>1965</v>
      </c>
      <c r="I1">
        <v>1966</v>
      </c>
      <c r="J1">
        <v>1967</v>
      </c>
      <c r="K1">
        <v>1968</v>
      </c>
      <c r="L1">
        <v>1969</v>
      </c>
      <c r="M1">
        <v>1970</v>
      </c>
      <c r="N1">
        <v>1971</v>
      </c>
      <c r="O1">
        <v>1972</v>
      </c>
      <c r="P1">
        <v>1973</v>
      </c>
      <c r="Q1">
        <v>1974</v>
      </c>
      <c r="R1">
        <v>1975</v>
      </c>
      <c r="S1">
        <v>1976</v>
      </c>
      <c r="T1">
        <v>1977</v>
      </c>
      <c r="U1">
        <v>1978</v>
      </c>
      <c r="V1">
        <v>1979</v>
      </c>
      <c r="W1">
        <v>1980</v>
      </c>
      <c r="X1">
        <v>1981</v>
      </c>
      <c r="Y1">
        <v>1982</v>
      </c>
      <c r="Z1">
        <v>1983</v>
      </c>
      <c r="AA1">
        <v>1984</v>
      </c>
      <c r="AB1">
        <v>1985</v>
      </c>
      <c r="AC1">
        <v>1986</v>
      </c>
      <c r="AD1">
        <v>1987</v>
      </c>
      <c r="AE1">
        <v>1988</v>
      </c>
      <c r="AF1">
        <v>1989</v>
      </c>
      <c r="AG1">
        <v>1990</v>
      </c>
      <c r="AH1">
        <v>1991</v>
      </c>
      <c r="AI1">
        <v>1992</v>
      </c>
      <c r="AJ1">
        <v>1993</v>
      </c>
      <c r="AK1">
        <v>1994</v>
      </c>
      <c r="AL1">
        <v>1995</v>
      </c>
      <c r="AM1">
        <v>1996</v>
      </c>
      <c r="AN1">
        <v>1997</v>
      </c>
      <c r="AO1">
        <v>1998</v>
      </c>
      <c r="AP1">
        <v>1999</v>
      </c>
      <c r="AQ1">
        <v>2000</v>
      </c>
      <c r="AR1">
        <v>2001</v>
      </c>
      <c r="AS1">
        <v>2002</v>
      </c>
      <c r="AT1">
        <v>2003</v>
      </c>
      <c r="AU1">
        <v>2004</v>
      </c>
      <c r="AV1">
        <v>2005</v>
      </c>
      <c r="AW1">
        <v>2006</v>
      </c>
      <c r="AX1">
        <v>2007</v>
      </c>
      <c r="AY1">
        <v>2008</v>
      </c>
      <c r="AZ1">
        <v>2009</v>
      </c>
      <c r="BA1">
        <v>2010</v>
      </c>
      <c r="BB1">
        <v>2011</v>
      </c>
      <c r="BC1">
        <v>2012</v>
      </c>
      <c r="BD1">
        <v>2013</v>
      </c>
      <c r="BE1">
        <v>2014</v>
      </c>
      <c r="BF1">
        <v>2015</v>
      </c>
      <c r="BG1">
        <v>2016</v>
      </c>
      <c r="BH1">
        <v>2017</v>
      </c>
      <c r="BI1">
        <v>2018</v>
      </c>
      <c r="BJ1">
        <v>2019</v>
      </c>
      <c r="BK1">
        <v>2020</v>
      </c>
      <c r="BL1">
        <v>2021</v>
      </c>
      <c r="BM1">
        <v>2022</v>
      </c>
      <c r="BN1">
        <v>2023</v>
      </c>
      <c r="BO1">
        <v>2024</v>
      </c>
      <c r="BP1">
        <v>2025</v>
      </c>
      <c r="BQ1" t="s">
        <v>101</v>
      </c>
      <c r="BR1" t="s">
        <v>101</v>
      </c>
    </row>
    <row r="2" spans="1:71" x14ac:dyDescent="0.25">
      <c r="A2" t="s">
        <v>58</v>
      </c>
      <c r="C2">
        <v>26.356259999999999</v>
      </c>
      <c r="D2">
        <v>28.090579999999999</v>
      </c>
      <c r="E2">
        <v>29.425059999999998</v>
      </c>
      <c r="F2">
        <v>31.312470000000001</v>
      </c>
      <c r="G2">
        <v>34.250340000000001</v>
      </c>
      <c r="H2">
        <v>37.057290000000002</v>
      </c>
      <c r="I2">
        <v>39.648699999999998</v>
      </c>
      <c r="J2">
        <v>41.958109999999998</v>
      </c>
      <c r="K2">
        <v>46.119669999999999</v>
      </c>
      <c r="L2">
        <v>50.132179999999998</v>
      </c>
      <c r="M2">
        <v>56.456110000000002</v>
      </c>
      <c r="N2">
        <v>63.270530000000001</v>
      </c>
      <c r="O2">
        <v>71.003469999999993</v>
      </c>
      <c r="P2">
        <v>82.287639999999996</v>
      </c>
      <c r="Q2">
        <v>93.248519999999999</v>
      </c>
      <c r="R2">
        <v>115.84607</v>
      </c>
      <c r="S2">
        <v>137.73759999999999</v>
      </c>
      <c r="T2">
        <v>160.64335</v>
      </c>
      <c r="U2">
        <v>187.18692999999999</v>
      </c>
      <c r="V2">
        <v>222.23696000000001</v>
      </c>
      <c r="W2">
        <v>261.512</v>
      </c>
      <c r="X2">
        <v>291.62294000000003</v>
      </c>
      <c r="Y2">
        <v>321.25144</v>
      </c>
      <c r="Z2">
        <v>353.37869999999998</v>
      </c>
      <c r="AA2">
        <v>380.24457999999998</v>
      </c>
      <c r="AB2">
        <v>417.37941999999998</v>
      </c>
      <c r="AC2">
        <v>449.81587000000002</v>
      </c>
      <c r="AD2">
        <v>499.67410999999998</v>
      </c>
      <c r="AE2">
        <v>559.56663000000003</v>
      </c>
      <c r="AF2">
        <v>618.90521999999999</v>
      </c>
      <c r="AG2">
        <v>673.70154000000002</v>
      </c>
      <c r="AH2">
        <v>710.49595999999997</v>
      </c>
      <c r="AI2">
        <v>735.78866000000005</v>
      </c>
      <c r="AJ2">
        <v>774.64674000000002</v>
      </c>
      <c r="AK2">
        <v>815.26130000000001</v>
      </c>
      <c r="AL2">
        <v>856.24549000000002</v>
      </c>
      <c r="AM2">
        <v>913.73667999999998</v>
      </c>
      <c r="AN2">
        <v>958.53899999999999</v>
      </c>
      <c r="AO2">
        <v>1002.804</v>
      </c>
      <c r="AP2">
        <v>1046.7270000000001</v>
      </c>
      <c r="AQ2">
        <v>1104.759</v>
      </c>
      <c r="AR2">
        <v>1150.5419999999999</v>
      </c>
      <c r="AS2">
        <v>1194.646</v>
      </c>
      <c r="AT2">
        <v>1262.502</v>
      </c>
      <c r="AU2">
        <v>1327.143</v>
      </c>
      <c r="AV2">
        <v>1403.249</v>
      </c>
      <c r="AW2">
        <v>1478.08</v>
      </c>
      <c r="AX2">
        <v>1551.729</v>
      </c>
      <c r="AY2">
        <v>1602.2170000000001</v>
      </c>
      <c r="AZ2">
        <v>1559.405</v>
      </c>
      <c r="BA2">
        <v>1615.8389999999999</v>
      </c>
      <c r="BB2">
        <v>1669.9449999999999</v>
      </c>
      <c r="BC2">
        <v>1721.7080000000001</v>
      </c>
      <c r="BD2">
        <v>1789.0719999999999</v>
      </c>
      <c r="BE2">
        <v>1875.066</v>
      </c>
      <c r="BF2">
        <v>1928.0160000000001</v>
      </c>
      <c r="BG2">
        <v>2004.7550000000001</v>
      </c>
      <c r="BH2">
        <v>2097.2220000000002</v>
      </c>
      <c r="BI2">
        <v>2171.5590000000002</v>
      </c>
      <c r="BJ2">
        <v>2252.9609999999998</v>
      </c>
      <c r="BK2">
        <v>2124.7199999999998</v>
      </c>
      <c r="BL2">
        <v>2322.652</v>
      </c>
      <c r="BM2">
        <v>2580.9490000000001</v>
      </c>
      <c r="BN2">
        <v>2752.1640000000002</v>
      </c>
      <c r="BO2">
        <v>2884.0059999999999</v>
      </c>
      <c r="BP2">
        <v>3021.8933999999999</v>
      </c>
      <c r="BR2">
        <v>3117.5927900000002</v>
      </c>
      <c r="BS2">
        <v>3212.8776800000001</v>
      </c>
    </row>
    <row r="3" spans="1:71" x14ac:dyDescent="0.25">
      <c r="A3" t="s">
        <v>59</v>
      </c>
      <c r="B3">
        <f>MIN(C5:BP5)</f>
        <v>0.55078063900866348</v>
      </c>
      <c r="C3">
        <v>9.1521799999999995</v>
      </c>
      <c r="D3">
        <v>9.4789700000000003</v>
      </c>
      <c r="E3">
        <v>9.8986900000000002</v>
      </c>
      <c r="F3">
        <v>10.176460000000001</v>
      </c>
      <c r="G3">
        <v>11.14866</v>
      </c>
      <c r="H3">
        <v>12.036099999999999</v>
      </c>
      <c r="I3">
        <v>12.585520000000001</v>
      </c>
      <c r="J3">
        <v>13.425979999999999</v>
      </c>
      <c r="K3">
        <v>15.19882</v>
      </c>
      <c r="L3">
        <v>17.008420000000001</v>
      </c>
      <c r="M3">
        <v>19.428719999999998</v>
      </c>
      <c r="N3">
        <v>22.58633</v>
      </c>
      <c r="O3">
        <v>26.307659999999998</v>
      </c>
      <c r="P3">
        <v>31.186019999999999</v>
      </c>
      <c r="Q3">
        <v>32.794449999999998</v>
      </c>
      <c r="R3">
        <v>37.748390000000001</v>
      </c>
      <c r="S3">
        <v>46.590110000000003</v>
      </c>
      <c r="T3">
        <v>59.338000000000001</v>
      </c>
      <c r="U3">
        <v>70.706230000000005</v>
      </c>
      <c r="V3">
        <v>83.950429999999997</v>
      </c>
      <c r="W3">
        <v>96.117249999999999</v>
      </c>
      <c r="X3">
        <v>109.62391</v>
      </c>
      <c r="Y3">
        <v>126.71812</v>
      </c>
      <c r="Z3">
        <v>146.12539000000001</v>
      </c>
      <c r="AA3">
        <v>158.60571999999999</v>
      </c>
      <c r="AB3">
        <v>178.3939</v>
      </c>
      <c r="AC3">
        <v>190.01335</v>
      </c>
      <c r="AD3">
        <v>217.94677999999999</v>
      </c>
      <c r="AE3">
        <v>245.59734</v>
      </c>
      <c r="AF3">
        <v>271.07168000000001</v>
      </c>
      <c r="AG3">
        <v>292.56734999999998</v>
      </c>
      <c r="AH3">
        <v>300.73405000000002</v>
      </c>
      <c r="AI3">
        <v>311.43644</v>
      </c>
      <c r="AJ3">
        <v>337.99837000000002</v>
      </c>
      <c r="AK3">
        <v>360.60410999999999</v>
      </c>
      <c r="AL3">
        <v>377.70137999999997</v>
      </c>
      <c r="AM3">
        <v>413.13976000000002</v>
      </c>
      <c r="AN3">
        <v>416.13499999999999</v>
      </c>
      <c r="AO3">
        <v>431.048</v>
      </c>
      <c r="AP3">
        <v>428.62799999999999</v>
      </c>
      <c r="AQ3">
        <v>442.03500000000003</v>
      </c>
      <c r="AR3">
        <v>450.51499999999999</v>
      </c>
      <c r="AS3">
        <v>476.25</v>
      </c>
      <c r="AT3">
        <v>507.06799999999998</v>
      </c>
      <c r="AU3">
        <v>521.28700000000003</v>
      </c>
      <c r="AV3">
        <v>556.06600000000003</v>
      </c>
      <c r="AW3">
        <v>582.45299999999997</v>
      </c>
      <c r="AX3">
        <v>596.61699999999996</v>
      </c>
      <c r="AY3">
        <v>633.12199999999996</v>
      </c>
      <c r="AZ3">
        <v>611.149</v>
      </c>
      <c r="BA3">
        <v>622.21</v>
      </c>
      <c r="BB3">
        <v>642.97199999999998</v>
      </c>
      <c r="BC3">
        <v>673.41300000000001</v>
      </c>
      <c r="BD3">
        <v>697.49199999999996</v>
      </c>
      <c r="BE3">
        <v>750.27300000000002</v>
      </c>
      <c r="BF3">
        <v>768.03800000000001</v>
      </c>
      <c r="BG3">
        <v>798.97</v>
      </c>
      <c r="BH3">
        <v>843.34</v>
      </c>
      <c r="BI3">
        <v>869.96799999999996</v>
      </c>
      <c r="BJ3">
        <v>896.34199999999998</v>
      </c>
      <c r="BK3">
        <v>897.16800000000001</v>
      </c>
      <c r="BL3">
        <v>956.31799999999998</v>
      </c>
      <c r="BM3">
        <v>1052.9949999999999</v>
      </c>
      <c r="BN3">
        <v>1141.384</v>
      </c>
      <c r="BO3">
        <v>1167.4100000000001</v>
      </c>
      <c r="BP3">
        <v>1236.53585</v>
      </c>
      <c r="BR3">
        <v>1280.99035</v>
      </c>
      <c r="BS3">
        <v>1325.0027</v>
      </c>
    </row>
    <row r="4" spans="1:71" x14ac:dyDescent="0.25">
      <c r="A4" t="s">
        <v>60</v>
      </c>
      <c r="B4">
        <f>CORREL(P8:BH8, P12:BH12)</f>
        <v>0.30306037207883391</v>
      </c>
      <c r="C4">
        <v>15.144450000000001</v>
      </c>
      <c r="D4">
        <v>16.377459999999999</v>
      </c>
      <c r="E4">
        <v>17.275110000000002</v>
      </c>
      <c r="F4">
        <v>18.168769999999999</v>
      </c>
      <c r="G4">
        <v>19.697340000000001</v>
      </c>
      <c r="H4">
        <v>21.275680000000001</v>
      </c>
      <c r="I4">
        <v>22.80724</v>
      </c>
      <c r="J4">
        <v>23.76061</v>
      </c>
      <c r="K4">
        <v>25.42353</v>
      </c>
      <c r="L4">
        <v>27.191949999999999</v>
      </c>
      <c r="M4">
        <v>30.519780000000001</v>
      </c>
      <c r="N4">
        <v>33.477420000000002</v>
      </c>
      <c r="O4">
        <v>37.818339999999999</v>
      </c>
      <c r="P4">
        <v>43.836120000000001</v>
      </c>
      <c r="Q4">
        <v>52.401519999999998</v>
      </c>
      <c r="R4">
        <v>68.536159999999995</v>
      </c>
      <c r="S4">
        <v>77.99324</v>
      </c>
      <c r="T4">
        <v>86.463099999999997</v>
      </c>
      <c r="U4">
        <v>98.659869999999998</v>
      </c>
      <c r="V4">
        <v>115.66827000000001</v>
      </c>
      <c r="W4">
        <v>137.53308999999999</v>
      </c>
      <c r="X4">
        <v>149.32481999999999</v>
      </c>
      <c r="Y4">
        <v>158.41766999999999</v>
      </c>
      <c r="Z4">
        <v>169.67599000000001</v>
      </c>
      <c r="AA4">
        <v>181.33735999999999</v>
      </c>
      <c r="AB4">
        <v>195.85685000000001</v>
      </c>
      <c r="AC4">
        <v>211.12569999999999</v>
      </c>
      <c r="AD4">
        <v>227.78280000000001</v>
      </c>
      <c r="AE4">
        <v>253.92583999999999</v>
      </c>
      <c r="AF4">
        <v>283.45344999999998</v>
      </c>
      <c r="AG4">
        <v>312.95119</v>
      </c>
      <c r="AH4">
        <v>333.42576000000003</v>
      </c>
      <c r="AI4">
        <v>344.87714999999997</v>
      </c>
      <c r="AJ4">
        <v>355.59908000000001</v>
      </c>
      <c r="AK4">
        <v>368.24765000000002</v>
      </c>
      <c r="AL4">
        <v>384.97143999999997</v>
      </c>
      <c r="AM4">
        <v>403.31932999999998</v>
      </c>
      <c r="AN4">
        <v>436.952</v>
      </c>
      <c r="AO4">
        <v>458.86</v>
      </c>
      <c r="AP4">
        <v>495.85</v>
      </c>
      <c r="AQ4">
        <v>532.50900000000001</v>
      </c>
      <c r="AR4">
        <v>567.19500000000005</v>
      </c>
      <c r="AS4">
        <v>580.827</v>
      </c>
      <c r="AT4">
        <v>612.11099999999999</v>
      </c>
      <c r="AU4">
        <v>654.28800000000001</v>
      </c>
      <c r="AV4">
        <v>692.82299999999998</v>
      </c>
      <c r="AW4">
        <v>733.34900000000005</v>
      </c>
      <c r="AX4">
        <v>783.88499999999999</v>
      </c>
      <c r="AY4">
        <v>799.67499999999995</v>
      </c>
      <c r="AZ4">
        <v>790.58</v>
      </c>
      <c r="BA4">
        <v>809.91899999999998</v>
      </c>
      <c r="BB4">
        <v>826.36599999999999</v>
      </c>
      <c r="BC4">
        <v>841.69200000000001</v>
      </c>
      <c r="BD4">
        <v>873.95600000000002</v>
      </c>
      <c r="BE4">
        <v>896.60299999999995</v>
      </c>
      <c r="BF4">
        <v>926.30799999999999</v>
      </c>
      <c r="BG4">
        <v>963.779</v>
      </c>
      <c r="BH4">
        <v>1001.409</v>
      </c>
      <c r="BI4">
        <v>1042.4110000000001</v>
      </c>
      <c r="BJ4">
        <v>1091.1210000000001</v>
      </c>
      <c r="BK4">
        <v>1094.319</v>
      </c>
      <c r="BL4">
        <v>1156.1500000000001</v>
      </c>
      <c r="BM4">
        <v>1246.7159999999999</v>
      </c>
      <c r="BN4">
        <v>1329.778</v>
      </c>
      <c r="BO4">
        <v>1412.393</v>
      </c>
      <c r="BP4">
        <v>1468.8887199999999</v>
      </c>
      <c r="BR4">
        <v>1507.0798299999999</v>
      </c>
      <c r="BS4">
        <v>1544.7568200000001</v>
      </c>
    </row>
    <row r="5" spans="1:71" x14ac:dyDescent="0.25">
      <c r="A5" t="s">
        <v>22</v>
      </c>
      <c r="C5">
        <f>C3/C4</f>
        <v>0.60432567706321449</v>
      </c>
      <c r="D5">
        <f t="shared" ref="D5:BO5" si="0">D3/D4</f>
        <v>0.57878144718411773</v>
      </c>
      <c r="E5">
        <f t="shared" si="0"/>
        <v>0.57300300837447626</v>
      </c>
      <c r="F5">
        <f t="shared" si="0"/>
        <v>0.5601072609758394</v>
      </c>
      <c r="G5">
        <f t="shared" si="0"/>
        <v>0.56599825154056327</v>
      </c>
      <c r="H5">
        <f t="shared" si="0"/>
        <v>0.56572104863393313</v>
      </c>
      <c r="I5">
        <f t="shared" si="0"/>
        <v>0.55182126377413487</v>
      </c>
      <c r="J5">
        <f t="shared" si="0"/>
        <v>0.56505199151031893</v>
      </c>
      <c r="K5">
        <f t="shared" si="0"/>
        <v>0.59782492832427281</v>
      </c>
      <c r="L5">
        <f t="shared" si="0"/>
        <v>0.62549467765276123</v>
      </c>
      <c r="M5">
        <f t="shared" si="0"/>
        <v>0.63659436601443387</v>
      </c>
      <c r="N5">
        <f t="shared" si="0"/>
        <v>0.67467355608646062</v>
      </c>
      <c r="O5">
        <f t="shared" si="0"/>
        <v>0.69563233076861652</v>
      </c>
      <c r="P5">
        <f t="shared" si="0"/>
        <v>0.71142290877933534</v>
      </c>
      <c r="Q5">
        <f t="shared" si="0"/>
        <v>0.62583012859168974</v>
      </c>
      <c r="R5">
        <f t="shared" si="0"/>
        <v>0.55078063900866348</v>
      </c>
      <c r="S5">
        <f t="shared" si="0"/>
        <v>0.59736087383983538</v>
      </c>
      <c r="T5">
        <f t="shared" si="0"/>
        <v>0.68628119972566337</v>
      </c>
      <c r="U5">
        <f t="shared" si="0"/>
        <v>0.7166665636190277</v>
      </c>
      <c r="V5">
        <f t="shared" si="0"/>
        <v>0.72578616417449648</v>
      </c>
      <c r="W5">
        <f t="shared" si="0"/>
        <v>0.69886636008832503</v>
      </c>
      <c r="X5">
        <f t="shared" si="0"/>
        <v>0.73413053503094794</v>
      </c>
      <c r="Y5">
        <f t="shared" si="0"/>
        <v>0.7998989001668817</v>
      </c>
      <c r="Z5">
        <f t="shared" si="0"/>
        <v>0.86120251898928069</v>
      </c>
      <c r="AA5">
        <f t="shared" si="0"/>
        <v>0.8746444748065153</v>
      </c>
      <c r="AB5">
        <f t="shared" si="0"/>
        <v>0.91083819636637675</v>
      </c>
      <c r="AC5">
        <f t="shared" si="0"/>
        <v>0.90000104203325326</v>
      </c>
      <c r="AD5">
        <f t="shared" si="0"/>
        <v>0.95681842527179395</v>
      </c>
      <c r="AE5">
        <f t="shared" si="0"/>
        <v>0.96720105366196685</v>
      </c>
      <c r="AF5">
        <f t="shared" si="0"/>
        <v>0.95631815382737462</v>
      </c>
      <c r="AG5">
        <f t="shared" si="0"/>
        <v>0.93486575334639244</v>
      </c>
      <c r="AH5">
        <f t="shared" si="0"/>
        <v>0.90195205673370893</v>
      </c>
      <c r="AI5">
        <f t="shared" si="0"/>
        <v>0.90303587813805586</v>
      </c>
      <c r="AJ5">
        <f t="shared" si="0"/>
        <v>0.95050406204650473</v>
      </c>
      <c r="AK5">
        <f t="shared" si="0"/>
        <v>0.97924347921840094</v>
      </c>
      <c r="AL5">
        <f t="shared" si="0"/>
        <v>0.9811153263733019</v>
      </c>
      <c r="AM5">
        <f t="shared" si="0"/>
        <v>1.0243490189275084</v>
      </c>
      <c r="AN5">
        <f t="shared" si="0"/>
        <v>0.95235861147219836</v>
      </c>
      <c r="AO5">
        <f t="shared" si="0"/>
        <v>0.93938892036786814</v>
      </c>
      <c r="AP5">
        <f t="shared" si="0"/>
        <v>0.86443077543611968</v>
      </c>
      <c r="AQ5">
        <f t="shared" si="0"/>
        <v>0.83009864622006391</v>
      </c>
      <c r="AR5">
        <f t="shared" si="0"/>
        <v>0.79428591577852403</v>
      </c>
      <c r="AS5">
        <f t="shared" si="0"/>
        <v>0.8199515518390158</v>
      </c>
      <c r="AT5">
        <f t="shared" si="0"/>
        <v>0.8283922360486905</v>
      </c>
      <c r="AU5">
        <f t="shared" si="0"/>
        <v>0.79672407257965916</v>
      </c>
      <c r="AV5">
        <f t="shared" si="0"/>
        <v>0.80260903578547482</v>
      </c>
      <c r="AW5">
        <f t="shared" si="0"/>
        <v>0.79423712311600603</v>
      </c>
      <c r="AX5">
        <f t="shared" si="0"/>
        <v>0.76110271277036812</v>
      </c>
      <c r="AY5">
        <f t="shared" si="0"/>
        <v>0.79172413793103447</v>
      </c>
      <c r="AZ5">
        <f t="shared" si="0"/>
        <v>0.77303878165397555</v>
      </c>
      <c r="BA5">
        <f t="shared" si="0"/>
        <v>0.76823731755891644</v>
      </c>
      <c r="BB5">
        <f t="shared" si="0"/>
        <v>0.77807170188512109</v>
      </c>
      <c r="BC5">
        <f t="shared" si="0"/>
        <v>0.80007057213327437</v>
      </c>
      <c r="BD5">
        <f t="shared" si="0"/>
        <v>0.79808594483017448</v>
      </c>
      <c r="BE5">
        <f t="shared" si="0"/>
        <v>0.83679510329543849</v>
      </c>
      <c r="BF5">
        <f t="shared" si="0"/>
        <v>0.82913890412260283</v>
      </c>
      <c r="BG5">
        <f t="shared" si="0"/>
        <v>0.82899710410789196</v>
      </c>
      <c r="BH5">
        <f t="shared" si="0"/>
        <v>0.84215340585115572</v>
      </c>
      <c r="BI5">
        <f t="shared" si="0"/>
        <v>0.83457292756887635</v>
      </c>
      <c r="BJ5">
        <f t="shared" si="0"/>
        <v>0.82148725943318834</v>
      </c>
      <c r="BK5">
        <f t="shared" si="0"/>
        <v>0.81984138080395208</v>
      </c>
      <c r="BL5">
        <f t="shared" si="0"/>
        <v>0.82715737577303972</v>
      </c>
      <c r="BM5">
        <f t="shared" si="0"/>
        <v>0.84461497245563544</v>
      </c>
      <c r="BN5">
        <f t="shared" si="0"/>
        <v>0.85832672822080081</v>
      </c>
      <c r="BO5">
        <f t="shared" si="0"/>
        <v>0.82654756855917588</v>
      </c>
      <c r="BP5">
        <f t="shared" ref="BP5" si="1">BP3/BP4</f>
        <v>0.84181724126794311</v>
      </c>
      <c r="BQ5">
        <f>AVERAGE(T5:BP5)</f>
        <v>0.84424443247779524</v>
      </c>
      <c r="BR5">
        <f>BR3/BR4</f>
        <v>0.84998174914198155</v>
      </c>
      <c r="BS5">
        <f>BS3/BS4</f>
        <v>0.85774193248099717</v>
      </c>
    </row>
    <row r="6" spans="1:71" x14ac:dyDescent="0.25">
      <c r="A6" t="s">
        <v>23</v>
      </c>
      <c r="B6">
        <f>MAX(C6:BP6)</f>
        <v>1.8156048509618554</v>
      </c>
      <c r="C6">
        <f>C4/C3</f>
        <v>1.6547369042129856</v>
      </c>
      <c r="D6">
        <f t="shared" ref="D6:BO6" si="2">D4/D3</f>
        <v>1.7277678903931544</v>
      </c>
      <c r="E6">
        <f t="shared" si="2"/>
        <v>1.7451915354455996</v>
      </c>
      <c r="F6">
        <f t="shared" si="2"/>
        <v>1.785372320040564</v>
      </c>
      <c r="G6">
        <f t="shared" si="2"/>
        <v>1.7667899101775462</v>
      </c>
      <c r="H6">
        <f t="shared" si="2"/>
        <v>1.767655635961815</v>
      </c>
      <c r="I6">
        <f t="shared" si="2"/>
        <v>1.8121809825895154</v>
      </c>
      <c r="J6">
        <f t="shared" si="2"/>
        <v>1.7697486514950864</v>
      </c>
      <c r="K6">
        <f t="shared" si="2"/>
        <v>1.6727305146057392</v>
      </c>
      <c r="L6">
        <f t="shared" si="2"/>
        <v>1.5987346267319362</v>
      </c>
      <c r="M6">
        <f t="shared" si="2"/>
        <v>1.5708590169604586</v>
      </c>
      <c r="N6">
        <f t="shared" si="2"/>
        <v>1.4821983031329127</v>
      </c>
      <c r="O6">
        <f t="shared" si="2"/>
        <v>1.4375410051673163</v>
      </c>
      <c r="P6">
        <f t="shared" si="2"/>
        <v>1.4056336781673326</v>
      </c>
      <c r="Q6">
        <f t="shared" si="2"/>
        <v>1.5978776896700508</v>
      </c>
      <c r="R6">
        <f t="shared" si="2"/>
        <v>1.8156048509618554</v>
      </c>
      <c r="S6">
        <f t="shared" si="2"/>
        <v>1.6740299604358091</v>
      </c>
      <c r="T6">
        <f t="shared" si="2"/>
        <v>1.4571286528025884</v>
      </c>
      <c r="U6">
        <f t="shared" si="2"/>
        <v>1.395349037842917</v>
      </c>
      <c r="V6">
        <f t="shared" si="2"/>
        <v>1.3778162899225175</v>
      </c>
      <c r="W6">
        <f t="shared" si="2"/>
        <v>1.4308887322514947</v>
      </c>
      <c r="X6">
        <f t="shared" si="2"/>
        <v>1.3621555735423048</v>
      </c>
      <c r="Y6">
        <f t="shared" si="2"/>
        <v>1.2501579884550054</v>
      </c>
      <c r="Z6">
        <f t="shared" si="2"/>
        <v>1.1611670634377778</v>
      </c>
      <c r="AA6">
        <f t="shared" si="2"/>
        <v>1.1433216910461994</v>
      </c>
      <c r="AB6">
        <f t="shared" si="2"/>
        <v>1.0978898381615068</v>
      </c>
      <c r="AC6">
        <f t="shared" si="2"/>
        <v>1.1111098246517941</v>
      </c>
      <c r="AD6">
        <f t="shared" si="2"/>
        <v>1.0451303754063264</v>
      </c>
      <c r="AE6">
        <f t="shared" si="2"/>
        <v>1.033911197898153</v>
      </c>
      <c r="AF6">
        <f t="shared" si="2"/>
        <v>1.045677106512934</v>
      </c>
      <c r="AG6">
        <f t="shared" si="2"/>
        <v>1.0696722993867909</v>
      </c>
      <c r="AH6">
        <f t="shared" si="2"/>
        <v>1.1087063802718715</v>
      </c>
      <c r="AI6">
        <f t="shared" si="2"/>
        <v>1.107375713644813</v>
      </c>
      <c r="AJ6">
        <f t="shared" si="2"/>
        <v>1.0520733576318726</v>
      </c>
      <c r="AK6">
        <f t="shared" si="2"/>
        <v>1.0211964860855303</v>
      </c>
      <c r="AL6">
        <f t="shared" si="2"/>
        <v>1.0192481690164861</v>
      </c>
      <c r="AM6">
        <f t="shared" si="2"/>
        <v>0.97622976302256637</v>
      </c>
      <c r="AN6">
        <f t="shared" si="2"/>
        <v>1.0500246314297044</v>
      </c>
      <c r="AO6">
        <f t="shared" si="2"/>
        <v>1.0645218165958317</v>
      </c>
      <c r="AP6">
        <f t="shared" si="2"/>
        <v>1.1568306316899504</v>
      </c>
      <c r="AQ6">
        <f t="shared" si="2"/>
        <v>1.2046761003087991</v>
      </c>
      <c r="AR6">
        <f t="shared" si="2"/>
        <v>1.2589924863767024</v>
      </c>
      <c r="AS6">
        <f t="shared" si="2"/>
        <v>1.2195842519685038</v>
      </c>
      <c r="AT6">
        <f t="shared" si="2"/>
        <v>1.2071576198853013</v>
      </c>
      <c r="AU6">
        <f t="shared" si="2"/>
        <v>1.255139683130406</v>
      </c>
      <c r="AV6">
        <f t="shared" si="2"/>
        <v>1.2459366334212125</v>
      </c>
      <c r="AW6">
        <f t="shared" si="2"/>
        <v>1.2590698305270984</v>
      </c>
      <c r="AX6">
        <f t="shared" si="2"/>
        <v>1.3138831109405198</v>
      </c>
      <c r="AY6">
        <f t="shared" si="2"/>
        <v>1.2630662020905923</v>
      </c>
      <c r="AZ6">
        <f t="shared" si="2"/>
        <v>1.293596160674402</v>
      </c>
      <c r="BA6">
        <f t="shared" si="2"/>
        <v>1.3016811044502659</v>
      </c>
      <c r="BB6">
        <f t="shared" si="2"/>
        <v>1.2852285947133002</v>
      </c>
      <c r="BC6">
        <f t="shared" si="2"/>
        <v>1.2498897407682952</v>
      </c>
      <c r="BD6">
        <f t="shared" si="2"/>
        <v>1.2529978838466966</v>
      </c>
      <c r="BE6">
        <f t="shared" si="2"/>
        <v>1.1950356736814465</v>
      </c>
      <c r="BF6">
        <f t="shared" si="2"/>
        <v>1.2060705329684207</v>
      </c>
      <c r="BG6">
        <f t="shared" si="2"/>
        <v>1.2062768314204537</v>
      </c>
      <c r="BH6">
        <f t="shared" si="2"/>
        <v>1.1874321151611449</v>
      </c>
      <c r="BI6">
        <f t="shared" si="2"/>
        <v>1.1982176355911942</v>
      </c>
      <c r="BJ6">
        <f t="shared" si="2"/>
        <v>1.2173043324980868</v>
      </c>
      <c r="BK6">
        <f t="shared" si="2"/>
        <v>1.2197481408164357</v>
      </c>
      <c r="BL6">
        <f t="shared" si="2"/>
        <v>1.2089597811606601</v>
      </c>
      <c r="BM6">
        <f t="shared" si="2"/>
        <v>1.183971433862459</v>
      </c>
      <c r="BN6">
        <f t="shared" si="2"/>
        <v>1.1650575091292676</v>
      </c>
      <c r="BO6">
        <f t="shared" si="2"/>
        <v>1.2098517230450312</v>
      </c>
      <c r="BP6">
        <f t="shared" ref="BP6" si="3">BP4/BP3</f>
        <v>1.1879062948316459</v>
      </c>
      <c r="BR6">
        <f>BR4/BR3</f>
        <v>1.1764958494808333</v>
      </c>
      <c r="BS6">
        <f>BS4/BS3</f>
        <v>1.1658518280755201</v>
      </c>
    </row>
    <row r="7" spans="1:71" x14ac:dyDescent="0.25">
      <c r="A7" t="s">
        <v>61</v>
      </c>
      <c r="C7">
        <f>(1.81560485096186-C6)/(1.81560485096186+1)</f>
        <v>5.7134418806644403E-2</v>
      </c>
      <c r="D7">
        <f t="shared" ref="D7:BO7" si="4">(1.81560485096186-D6)/(1.81560485096186+1)</f>
        <v>3.1196480052482885E-2</v>
      </c>
      <c r="E7">
        <f t="shared" si="4"/>
        <v>2.5008237747639227E-2</v>
      </c>
      <c r="F7">
        <f t="shared" si="4"/>
        <v>1.0737490706825609E-2</v>
      </c>
      <c r="G7">
        <f t="shared" si="4"/>
        <v>1.7337283947226431E-2</v>
      </c>
      <c r="H7">
        <f t="shared" si="4"/>
        <v>1.7029809770239893E-2</v>
      </c>
      <c r="I7">
        <f t="shared" si="4"/>
        <v>1.2160329853015412E-3</v>
      </c>
      <c r="J7">
        <f t="shared" si="4"/>
        <v>1.6286447102514538E-2</v>
      </c>
      <c r="K7">
        <f t="shared" si="4"/>
        <v>5.0743745631533672E-2</v>
      </c>
      <c r="L7">
        <f t="shared" si="4"/>
        <v>7.7024382223179214E-2</v>
      </c>
      <c r="M7">
        <f t="shared" si="4"/>
        <v>8.6924780626724665E-2</v>
      </c>
      <c r="N7">
        <f t="shared" si="4"/>
        <v>0.11841382774825447</v>
      </c>
      <c r="O7">
        <f t="shared" si="4"/>
        <v>0.1342744688287458</v>
      </c>
      <c r="P7">
        <f t="shared" si="4"/>
        <v>0.14560678592895379</v>
      </c>
      <c r="Q7">
        <f t="shared" si="4"/>
        <v>7.7328734966992912E-2</v>
      </c>
      <c r="R7">
        <f t="shared" si="4"/>
        <v>1.6561047981689321E-15</v>
      </c>
      <c r="S7">
        <f t="shared" si="4"/>
        <v>5.028222993637993E-2</v>
      </c>
      <c r="T7">
        <f t="shared" si="4"/>
        <v>0.12731765184905472</v>
      </c>
      <c r="U7">
        <f t="shared" si="4"/>
        <v>0.14925951451439515</v>
      </c>
      <c r="V7">
        <f t="shared" si="4"/>
        <v>0.15548650617283399</v>
      </c>
      <c r="W7">
        <f t="shared" si="4"/>
        <v>0.13663711318686625</v>
      </c>
      <c r="X7">
        <f t="shared" si="4"/>
        <v>0.16104862060620798</v>
      </c>
      <c r="Y7">
        <f t="shared" si="4"/>
        <v>0.20082607199433122</v>
      </c>
      <c r="Z7">
        <f t="shared" si="4"/>
        <v>0.23243239806910934</v>
      </c>
      <c r="AA7">
        <f t="shared" si="4"/>
        <v>0.23877042252075853</v>
      </c>
      <c r="AB7">
        <f t="shared" si="4"/>
        <v>0.25490615721704318</v>
      </c>
      <c r="AC7">
        <f t="shared" si="4"/>
        <v>0.25021090089022902</v>
      </c>
      <c r="AD7">
        <f t="shared" si="4"/>
        <v>0.2736443912903212</v>
      </c>
      <c r="AE7">
        <f t="shared" si="4"/>
        <v>0.27762903334843553</v>
      </c>
      <c r="AF7">
        <f t="shared" si="4"/>
        <v>0.2734502123712087</v>
      </c>
      <c r="AG7">
        <f t="shared" si="4"/>
        <v>0.26492799631320624</v>
      </c>
      <c r="AH7">
        <f t="shared" si="4"/>
        <v>0.25106451654553003</v>
      </c>
      <c r="AI7">
        <f t="shared" si="4"/>
        <v>0.2515371207274002</v>
      </c>
      <c r="AJ7">
        <f t="shared" si="4"/>
        <v>0.27117849760386359</v>
      </c>
      <c r="AK7">
        <f t="shared" si="4"/>
        <v>0.28214483456545614</v>
      </c>
      <c r="AL7">
        <f t="shared" si="4"/>
        <v>0.28283680562395841</v>
      </c>
      <c r="AM7">
        <f t="shared" si="4"/>
        <v>0.29811537213844069</v>
      </c>
      <c r="AN7">
        <f t="shared" si="4"/>
        <v>0.2719061303188976</v>
      </c>
      <c r="AO7">
        <f t="shared" si="4"/>
        <v>0.26675725967351038</v>
      </c>
      <c r="AP7">
        <f t="shared" si="4"/>
        <v>0.2339725402330021</v>
      </c>
      <c r="AQ7">
        <f t="shared" si="4"/>
        <v>0.21697957738791257</v>
      </c>
      <c r="AR7">
        <f t="shared" si="4"/>
        <v>0.19768838102229053</v>
      </c>
      <c r="AS7">
        <f t="shared" si="4"/>
        <v>0.21168474645500954</v>
      </c>
      <c r="AT7">
        <f t="shared" si="4"/>
        <v>0.21609823227456881</v>
      </c>
      <c r="AU7">
        <f t="shared" si="4"/>
        <v>0.19905675600750203</v>
      </c>
      <c r="AV7">
        <f t="shared" si="4"/>
        <v>0.20232534311270237</v>
      </c>
      <c r="AW7">
        <f t="shared" si="4"/>
        <v>0.19766091120514995</v>
      </c>
      <c r="AX7">
        <f t="shared" si="4"/>
        <v>0.17819323611761193</v>
      </c>
      <c r="AY7">
        <f t="shared" si="4"/>
        <v>0.19624154599766047</v>
      </c>
      <c r="AZ7">
        <f t="shared" si="4"/>
        <v>0.18539841984898228</v>
      </c>
      <c r="BA7">
        <f t="shared" si="4"/>
        <v>0.18252694313125253</v>
      </c>
      <c r="BB7">
        <f t="shared" si="4"/>
        <v>0.18837027364382258</v>
      </c>
      <c r="BC7">
        <f t="shared" si="4"/>
        <v>0.2009213437746091</v>
      </c>
      <c r="BD7">
        <f t="shared" si="4"/>
        <v>0.19981744488150283</v>
      </c>
      <c r="BE7">
        <f t="shared" si="4"/>
        <v>0.22040350479877041</v>
      </c>
      <c r="BF7">
        <f t="shared" si="4"/>
        <v>0.21648432584040042</v>
      </c>
      <c r="BG7">
        <f t="shared" si="4"/>
        <v>0.21641105616551598</v>
      </c>
      <c r="BH7">
        <f t="shared" si="4"/>
        <v>0.22310401105684996</v>
      </c>
      <c r="BI7">
        <f t="shared" si="4"/>
        <v>0.21927338815308389</v>
      </c>
      <c r="BJ7">
        <f t="shared" si="4"/>
        <v>0.21249449057433728</v>
      </c>
      <c r="BK7">
        <f t="shared" si="4"/>
        <v>0.21162653912244442</v>
      </c>
      <c r="BL7">
        <f t="shared" si="4"/>
        <v>0.21545817041548262</v>
      </c>
      <c r="BM7">
        <f t="shared" si="4"/>
        <v>0.22433311864895533</v>
      </c>
      <c r="BN7">
        <f t="shared" si="4"/>
        <v>0.23105065386229678</v>
      </c>
      <c r="BO7">
        <f t="shared" si="4"/>
        <v>0.21514138523731161</v>
      </c>
      <c r="BP7">
        <f t="shared" ref="BP7" si="5">(1.81560485096186-BP6)/(1.81560485096186+1)</f>
        <v>0.2229355997578216</v>
      </c>
    </row>
    <row r="8" spans="1:71" x14ac:dyDescent="0.25">
      <c r="A8" t="s">
        <v>62</v>
      </c>
      <c r="C8">
        <f>(C5-0.550781)/(1+0.550781)</f>
        <v>3.4527555511200181E-2</v>
      </c>
      <c r="D8">
        <f t="shared" ref="D8:BO8" si="6">(D5-0.550781)/(1+0.550781)</f>
        <v>1.8055706888411557E-2</v>
      </c>
      <c r="E8">
        <f t="shared" si="6"/>
        <v>1.4329559347500581E-2</v>
      </c>
      <c r="F8">
        <f t="shared" si="6"/>
        <v>6.0139123292324579E-3</v>
      </c>
      <c r="G8">
        <f t="shared" si="6"/>
        <v>9.8126373360025079E-3</v>
      </c>
      <c r="H8">
        <f t="shared" si="6"/>
        <v>9.6338868182761894E-3</v>
      </c>
      <c r="I8">
        <f t="shared" si="6"/>
        <v>6.7079992219075976E-4</v>
      </c>
      <c r="J8">
        <f t="shared" si="6"/>
        <v>9.2024544473519893E-3</v>
      </c>
      <c r="K8">
        <f t="shared" si="6"/>
        <v>3.0335636253134932E-2</v>
      </c>
      <c r="L8">
        <f t="shared" si="6"/>
        <v>4.8178097134773556E-2</v>
      </c>
      <c r="M8">
        <f t="shared" si="6"/>
        <v>5.53355799525748E-2</v>
      </c>
      <c r="N8">
        <f t="shared" si="6"/>
        <v>7.989042687939861E-2</v>
      </c>
      <c r="O8">
        <f t="shared" si="6"/>
        <v>9.3405407190710082E-2</v>
      </c>
      <c r="P8">
        <f t="shared" si="6"/>
        <v>0.10358774628998897</v>
      </c>
      <c r="Q8">
        <f t="shared" si="6"/>
        <v>4.8394408102555922E-2</v>
      </c>
      <c r="R8">
        <f t="shared" si="6"/>
        <v>-2.3278034518731157E-7</v>
      </c>
      <c r="S8">
        <f t="shared" si="6"/>
        <v>3.0036397041126643E-2</v>
      </c>
      <c r="T8">
        <f t="shared" si="6"/>
        <v>8.7375457737529291E-2</v>
      </c>
      <c r="U8">
        <f t="shared" si="6"/>
        <v>0.10696904567377839</v>
      </c>
      <c r="V8">
        <f t="shared" si="6"/>
        <v>0.11284969584647769</v>
      </c>
      <c r="W8">
        <f t="shared" si="6"/>
        <v>9.5490826937088519E-2</v>
      </c>
      <c r="X8">
        <f t="shared" si="6"/>
        <v>0.1182304497094999</v>
      </c>
      <c r="Y8">
        <f t="shared" si="6"/>
        <v>0.16064028393879068</v>
      </c>
      <c r="Z8">
        <f t="shared" si="6"/>
        <v>0.2001710873355301</v>
      </c>
      <c r="AA8">
        <f t="shared" si="6"/>
        <v>0.2088389494109841</v>
      </c>
      <c r="AB8">
        <f t="shared" si="6"/>
        <v>0.23217797765537287</v>
      </c>
      <c r="AC8">
        <f t="shared" si="6"/>
        <v>0.22518978632911629</v>
      </c>
      <c r="AD8">
        <f t="shared" si="6"/>
        <v>0.26182770183010623</v>
      </c>
      <c r="AE8">
        <f t="shared" si="6"/>
        <v>0.26852279829451542</v>
      </c>
      <c r="AF8">
        <f t="shared" si="6"/>
        <v>0.26150510860487369</v>
      </c>
      <c r="AG8">
        <f t="shared" si="6"/>
        <v>0.24767182042235009</v>
      </c>
      <c r="AH8">
        <f t="shared" si="6"/>
        <v>0.2264478715780687</v>
      </c>
      <c r="AI8">
        <f t="shared" si="6"/>
        <v>0.22714675904467227</v>
      </c>
      <c r="AJ8">
        <f t="shared" si="6"/>
        <v>0.25775597073120238</v>
      </c>
      <c r="AK8">
        <f t="shared" si="6"/>
        <v>0.27628819234850116</v>
      </c>
      <c r="AL8">
        <f t="shared" si="6"/>
        <v>0.27749522748428174</v>
      </c>
      <c r="AM8">
        <f t="shared" si="6"/>
        <v>0.30537388511176528</v>
      </c>
      <c r="AN8">
        <f t="shared" si="6"/>
        <v>0.25895185166196799</v>
      </c>
      <c r="AO8">
        <f t="shared" si="6"/>
        <v>0.25058852305249302</v>
      </c>
      <c r="AP8">
        <f t="shared" si="6"/>
        <v>0.2022527845234883</v>
      </c>
      <c r="AQ8">
        <f t="shared" si="6"/>
        <v>0.18011417873965696</v>
      </c>
      <c r="AR8">
        <f t="shared" si="6"/>
        <v>0.15702082742729248</v>
      </c>
      <c r="AS8">
        <f t="shared" si="6"/>
        <v>0.17357096317211512</v>
      </c>
      <c r="AT8">
        <f t="shared" si="6"/>
        <v>0.1790138233887896</v>
      </c>
      <c r="AU8">
        <f t="shared" si="6"/>
        <v>0.15859303962304103</v>
      </c>
      <c r="AV8">
        <f t="shared" si="6"/>
        <v>0.16238787796953591</v>
      </c>
      <c r="AW8">
        <f t="shared" si="6"/>
        <v>0.1569893641436193</v>
      </c>
      <c r="AX8">
        <f t="shared" si="6"/>
        <v>0.13562309105564754</v>
      </c>
      <c r="AY8">
        <f t="shared" si="6"/>
        <v>0.1553688998840162</v>
      </c>
      <c r="AZ8">
        <f t="shared" si="6"/>
        <v>0.143319902458165</v>
      </c>
      <c r="BA8">
        <f t="shared" si="6"/>
        <v>0.14022374375164287</v>
      </c>
      <c r="BB8">
        <f t="shared" si="6"/>
        <v>0.14656531250068264</v>
      </c>
      <c r="BC8">
        <f t="shared" si="6"/>
        <v>0.16075098426745904</v>
      </c>
      <c r="BD8">
        <f t="shared" si="6"/>
        <v>0.15947122438962982</v>
      </c>
      <c r="BE8">
        <f t="shared" si="6"/>
        <v>0.18443229785213935</v>
      </c>
      <c r="BF8">
        <f t="shared" si="6"/>
        <v>0.17949530212364148</v>
      </c>
      <c r="BG8">
        <f t="shared" si="6"/>
        <v>0.17940386431603947</v>
      </c>
      <c r="BH8">
        <f t="shared" si="6"/>
        <v>0.18788752625364624</v>
      </c>
      <c r="BI8">
        <f t="shared" si="6"/>
        <v>0.1829993581098017</v>
      </c>
      <c r="BJ8">
        <f t="shared" si="6"/>
        <v>0.17456124329172745</v>
      </c>
      <c r="BK8">
        <f t="shared" si="6"/>
        <v>0.17349992088112515</v>
      </c>
      <c r="BL8">
        <f t="shared" si="6"/>
        <v>0.17821754056378028</v>
      </c>
      <c r="BM8">
        <f t="shared" si="6"/>
        <v>0.18947483394214623</v>
      </c>
      <c r="BN8">
        <f t="shared" si="6"/>
        <v>0.19831667283826721</v>
      </c>
      <c r="BO8">
        <f t="shared" si="6"/>
        <v>0.17782431468993748</v>
      </c>
    </row>
    <row r="9" spans="1:71" x14ac:dyDescent="0.25">
      <c r="A9" t="s">
        <v>96</v>
      </c>
      <c r="C9">
        <v>3.6384367568540652</v>
      </c>
      <c r="D9">
        <v>3.7758627799028464</v>
      </c>
      <c r="E9">
        <v>3.9122558944032995</v>
      </c>
      <c r="F9">
        <v>3.970262726847416</v>
      </c>
      <c r="G9">
        <v>4.112672943526217</v>
      </c>
      <c r="H9">
        <v>4.3569066290840981</v>
      </c>
      <c r="I9">
        <v>4.5896389599332315</v>
      </c>
      <c r="J9">
        <v>4.7257943415138319</v>
      </c>
      <c r="K9">
        <v>4.9249899352899194</v>
      </c>
      <c r="L9">
        <v>5.2516349671678544</v>
      </c>
      <c r="M9">
        <v>5.7581454471317652</v>
      </c>
      <c r="N9">
        <v>6.2346605907597477</v>
      </c>
      <c r="O9">
        <v>6.706814564961463</v>
      </c>
      <c r="P9">
        <v>7.2966709275510571</v>
      </c>
      <c r="Q9">
        <v>8.4792610408291527</v>
      </c>
      <c r="R9">
        <v>10.691652779101933</v>
      </c>
      <c r="S9">
        <v>12.35256972481103</v>
      </c>
      <c r="T9">
        <v>14.061213603602326</v>
      </c>
      <c r="U9">
        <v>15.723532353769867</v>
      </c>
      <c r="V9">
        <v>17.993135748858286</v>
      </c>
      <c r="W9">
        <v>21.612012824789282</v>
      </c>
      <c r="X9">
        <v>24.291812076553608</v>
      </c>
      <c r="Y9">
        <v>26.236434570203063</v>
      </c>
      <c r="Z9">
        <v>27.69117149290453</v>
      </c>
      <c r="AA9">
        <v>29.135300608768429</v>
      </c>
      <c r="AB9">
        <v>30.707116895654018</v>
      </c>
      <c r="AC9">
        <v>32.082787128287158</v>
      </c>
      <c r="AD9">
        <v>33.815319066680232</v>
      </c>
      <c r="AE9">
        <v>35.815439900585012</v>
      </c>
      <c r="AF9">
        <v>38.618032304296818</v>
      </c>
      <c r="AG9">
        <v>41.730972738346317</v>
      </c>
      <c r="AH9">
        <v>44.501020325098942</v>
      </c>
      <c r="AI9">
        <v>45.901095071608019</v>
      </c>
      <c r="AJ9">
        <v>47.151217729498136</v>
      </c>
      <c r="AK9">
        <v>47.785505555039549</v>
      </c>
      <c r="AL9">
        <v>48.948683545758627</v>
      </c>
      <c r="AM9">
        <v>50.965437486366227</v>
      </c>
      <c r="AN9">
        <v>50.930400572592035</v>
      </c>
      <c r="AO9">
        <v>51.607021253241065</v>
      </c>
      <c r="AP9">
        <v>52.326679790070358</v>
      </c>
      <c r="AQ9">
        <v>52.837190741237308</v>
      </c>
      <c r="AR9">
        <v>53.741862873520425</v>
      </c>
      <c r="AS9">
        <v>54.864322953449523</v>
      </c>
      <c r="AT9">
        <v>56.172690176703604</v>
      </c>
      <c r="AU9">
        <v>57.706510184847183</v>
      </c>
      <c r="AV9">
        <v>59.359221245977906</v>
      </c>
      <c r="AW9">
        <v>61.184829721336847</v>
      </c>
      <c r="AX9">
        <v>62.404497972425112</v>
      </c>
      <c r="AY9">
        <v>64.466781866027986</v>
      </c>
      <c r="AZ9">
        <v>65.760917904838465</v>
      </c>
      <c r="BA9">
        <v>66.634463419994631</v>
      </c>
      <c r="BB9">
        <v>68.284305290713334</v>
      </c>
      <c r="BC9">
        <v>69.341192073197476</v>
      </c>
      <c r="BD9">
        <v>70.836942023417024</v>
      </c>
      <c r="BE9">
        <v>71.967509615681792</v>
      </c>
      <c r="BF9">
        <v>72.449099127495586</v>
      </c>
      <c r="BG9">
        <v>73.706370168355079</v>
      </c>
      <c r="BH9">
        <v>74.843315561021413</v>
      </c>
      <c r="BI9">
        <v>76.312316458914054</v>
      </c>
      <c r="BJ9">
        <v>78.190611467924541</v>
      </c>
      <c r="BK9">
        <v>81.976868914805792</v>
      </c>
      <c r="BL9">
        <v>82.560347476993797</v>
      </c>
      <c r="BM9">
        <v>87.248653796352897</v>
      </c>
      <c r="BN9">
        <v>92.784502568048381</v>
      </c>
      <c r="BO9">
        <v>96.438285394763298</v>
      </c>
      <c r="BP9">
        <v>100</v>
      </c>
      <c r="BR9">
        <v>102.61398822139951</v>
      </c>
      <c r="BS9">
        <v>104.80632841753574</v>
      </c>
    </row>
    <row r="10" spans="1:71" x14ac:dyDescent="0.25">
      <c r="A10" t="s">
        <v>63</v>
      </c>
      <c r="C10">
        <f>C7*100*C3/C9</f>
        <v>14.371679928990119</v>
      </c>
      <c r="D10">
        <f t="shared" ref="D10:BO10" si="7">D7*100*D3/D9</f>
        <v>7.8316007694191798</v>
      </c>
      <c r="E10">
        <f t="shared" si="7"/>
        <v>6.3275204790236588</v>
      </c>
      <c r="F10">
        <f t="shared" si="7"/>
        <v>2.7522018615918658</v>
      </c>
      <c r="G10">
        <f t="shared" si="7"/>
        <v>4.6998019707679504</v>
      </c>
      <c r="H10">
        <f t="shared" si="7"/>
        <v>4.7045417959455644</v>
      </c>
      <c r="I10">
        <f t="shared" si="7"/>
        <v>0.33345558530370545</v>
      </c>
      <c r="J10">
        <f t="shared" si="7"/>
        <v>4.6269790276013882</v>
      </c>
      <c r="K10">
        <f t="shared" si="7"/>
        <v>15.659830093319076</v>
      </c>
      <c r="L10">
        <f t="shared" si="7"/>
        <v>24.945813090258778</v>
      </c>
      <c r="M10">
        <f t="shared" si="7"/>
        <v>29.32953395088861</v>
      </c>
      <c r="N10">
        <f t="shared" si="7"/>
        <v>42.897825008294753</v>
      </c>
      <c r="O10">
        <f t="shared" si="7"/>
        <v>52.669520506528869</v>
      </c>
      <c r="P10">
        <f t="shared" si="7"/>
        <v>62.232437000418606</v>
      </c>
      <c r="Q10">
        <f t="shared" si="7"/>
        <v>29.907716252952156</v>
      </c>
      <c r="R10">
        <f t="shared" si="7"/>
        <v>5.8471118632233807E-13</v>
      </c>
      <c r="S10">
        <f t="shared" si="7"/>
        <v>18.964917227512935</v>
      </c>
      <c r="T10">
        <f t="shared" si="7"/>
        <v>53.727758061251265</v>
      </c>
      <c r="U10">
        <f t="shared" si="7"/>
        <v>67.119635241586423</v>
      </c>
      <c r="V10">
        <f t="shared" si="7"/>
        <v>72.545215212058451</v>
      </c>
      <c r="W10">
        <f t="shared" si="7"/>
        <v>60.767979706158478</v>
      </c>
      <c r="X10">
        <f t="shared" si="7"/>
        <v>72.677902477269001</v>
      </c>
      <c r="Y10">
        <f t="shared" si="7"/>
        <v>96.99603893208932</v>
      </c>
      <c r="Z10">
        <f t="shared" si="7"/>
        <v>122.65380258537172</v>
      </c>
      <c r="AA10">
        <f t="shared" si="7"/>
        <v>129.98099895084601</v>
      </c>
      <c r="AB10">
        <f t="shared" si="7"/>
        <v>148.08848279207021</v>
      </c>
      <c r="AC10">
        <f t="shared" si="7"/>
        <v>148.18977944329444</v>
      </c>
      <c r="AD10">
        <f t="shared" si="7"/>
        <v>176.36951415180187</v>
      </c>
      <c r="AE10">
        <f t="shared" si="7"/>
        <v>190.37865313510591</v>
      </c>
      <c r="AF10">
        <f t="shared" si="7"/>
        <v>191.94299668026559</v>
      </c>
      <c r="AG10">
        <f t="shared" si="7"/>
        <v>185.73562209572398</v>
      </c>
      <c r="AH10">
        <f t="shared" si="7"/>
        <v>169.66723081952478</v>
      </c>
      <c r="AI10">
        <f t="shared" si="7"/>
        <v>170.66657186496482</v>
      </c>
      <c r="AJ10">
        <f t="shared" si="7"/>
        <v>194.39135314592946</v>
      </c>
      <c r="AK10">
        <f t="shared" si="7"/>
        <v>212.91516282565223</v>
      </c>
      <c r="AL10">
        <f t="shared" si="7"/>
        <v>218.24458608594674</v>
      </c>
      <c r="AM10">
        <f t="shared" si="7"/>
        <v>241.66046515451481</v>
      </c>
      <c r="AN10">
        <f t="shared" si="7"/>
        <v>222.16526135305017</v>
      </c>
      <c r="AO10">
        <f t="shared" si="7"/>
        <v>222.80918463304238</v>
      </c>
      <c r="AP10">
        <f t="shared" si="7"/>
        <v>191.65592462073613</v>
      </c>
      <c r="AQ10">
        <f t="shared" si="7"/>
        <v>181.5247293528231</v>
      </c>
      <c r="AR10">
        <f t="shared" si="7"/>
        <v>165.7210528519648</v>
      </c>
      <c r="AS10">
        <f t="shared" si="7"/>
        <v>183.75303853605595</v>
      </c>
      <c r="AT10">
        <f t="shared" si="7"/>
        <v>195.07076855016908</v>
      </c>
      <c r="AU10">
        <f t="shared" si="7"/>
        <v>179.81627867721926</v>
      </c>
      <c r="AV10">
        <f t="shared" si="7"/>
        <v>189.53456915665183</v>
      </c>
      <c r="AW10">
        <f t="shared" si="7"/>
        <v>188.16460099426376</v>
      </c>
      <c r="AX10">
        <f t="shared" si="7"/>
        <v>170.36129991744858</v>
      </c>
      <c r="AY10">
        <f t="shared" si="7"/>
        <v>192.72691530241249</v>
      </c>
      <c r="AZ10">
        <f t="shared" si="7"/>
        <v>172.29999595846425</v>
      </c>
      <c r="BA10">
        <f t="shared" si="7"/>
        <v>170.43746352374515</v>
      </c>
      <c r="BB10">
        <f t="shared" si="7"/>
        <v>177.37137555939634</v>
      </c>
      <c r="BC10">
        <f t="shared" si="7"/>
        <v>195.12650537138612</v>
      </c>
      <c r="BD10">
        <f t="shared" si="7"/>
        <v>196.74913298659388</v>
      </c>
      <c r="BE10">
        <f t="shared" si="7"/>
        <v>229.77424068020713</v>
      </c>
      <c r="BF10">
        <f t="shared" si="7"/>
        <v>229.49655779323282</v>
      </c>
      <c r="BG10">
        <f t="shared" si="7"/>
        <v>234.58751414514418</v>
      </c>
      <c r="BH10">
        <f t="shared" si="7"/>
        <v>251.39524521903215</v>
      </c>
      <c r="BI10">
        <f t="shared" si="7"/>
        <v>249.97384406154958</v>
      </c>
      <c r="BJ10">
        <f t="shared" si="7"/>
        <v>243.59412606527135</v>
      </c>
      <c r="BK10">
        <f t="shared" si="7"/>
        <v>231.60747826160738</v>
      </c>
      <c r="BL10">
        <f t="shared" si="7"/>
        <v>249.57080839904441</v>
      </c>
      <c r="BM10">
        <f t="shared" si="7"/>
        <v>270.74532613777825</v>
      </c>
      <c r="BN10">
        <f t="shared" si="7"/>
        <v>284.22582673712424</v>
      </c>
      <c r="BO10">
        <f t="shared" si="7"/>
        <v>260.43412479990866</v>
      </c>
    </row>
    <row r="11" spans="1:71" x14ac:dyDescent="0.25">
      <c r="A11" t="s">
        <v>97</v>
      </c>
      <c r="C11">
        <v>2.69</v>
      </c>
      <c r="D11">
        <v>2.78</v>
      </c>
      <c r="E11">
        <v>2.86</v>
      </c>
      <c r="F11">
        <v>2.88</v>
      </c>
      <c r="G11">
        <v>2.93</v>
      </c>
      <c r="H11">
        <v>2.86</v>
      </c>
      <c r="I11">
        <v>2.78</v>
      </c>
      <c r="J11">
        <v>2.68</v>
      </c>
      <c r="K11">
        <v>2.6</v>
      </c>
      <c r="L11">
        <v>2.5099999999999998</v>
      </c>
      <c r="M11">
        <v>2.44</v>
      </c>
      <c r="N11">
        <v>2.41</v>
      </c>
      <c r="O11">
        <v>2.2000000000000002</v>
      </c>
      <c r="P11">
        <v>2.04</v>
      </c>
      <c r="Q11">
        <v>1.92</v>
      </c>
      <c r="R11">
        <v>1.81</v>
      </c>
      <c r="S11">
        <v>1.74</v>
      </c>
      <c r="T11">
        <v>1.69</v>
      </c>
      <c r="U11">
        <v>1.75</v>
      </c>
      <c r="V11">
        <v>1.86</v>
      </c>
      <c r="W11">
        <v>1.9</v>
      </c>
      <c r="X11">
        <v>1.82</v>
      </c>
      <c r="Y11">
        <v>1.78</v>
      </c>
      <c r="Z11">
        <v>1.77</v>
      </c>
      <c r="AA11">
        <v>1.77</v>
      </c>
      <c r="AB11">
        <v>1.79</v>
      </c>
      <c r="AC11">
        <v>1.78</v>
      </c>
      <c r="AD11">
        <v>1.81</v>
      </c>
      <c r="AE11">
        <v>1.82</v>
      </c>
      <c r="AF11">
        <v>1.79</v>
      </c>
      <c r="AG11">
        <v>1.83</v>
      </c>
      <c r="AH11">
        <v>1.82</v>
      </c>
      <c r="AI11">
        <v>1.79</v>
      </c>
      <c r="AJ11">
        <v>1.76</v>
      </c>
      <c r="AK11">
        <v>1.74</v>
      </c>
      <c r="AL11">
        <v>1.71</v>
      </c>
      <c r="AM11">
        <v>1.73</v>
      </c>
      <c r="AN11">
        <v>1.72</v>
      </c>
      <c r="AO11">
        <v>1.71</v>
      </c>
      <c r="AP11">
        <v>1.68</v>
      </c>
      <c r="AQ11">
        <v>1.64</v>
      </c>
      <c r="AR11">
        <v>1.63</v>
      </c>
      <c r="AS11">
        <v>1.63</v>
      </c>
      <c r="AT11">
        <v>1.7</v>
      </c>
      <c r="AU11">
        <v>1.75</v>
      </c>
      <c r="AV11">
        <v>1.76</v>
      </c>
      <c r="AW11">
        <v>1.82</v>
      </c>
      <c r="AX11">
        <v>1.86</v>
      </c>
      <c r="AY11">
        <v>1.91</v>
      </c>
      <c r="AZ11">
        <v>1.89</v>
      </c>
      <c r="BA11">
        <v>1.92</v>
      </c>
      <c r="BB11">
        <v>1.91</v>
      </c>
      <c r="BC11">
        <v>1.92</v>
      </c>
      <c r="BD11">
        <v>1.83</v>
      </c>
      <c r="BE11">
        <v>1.81</v>
      </c>
      <c r="BF11">
        <v>1.8</v>
      </c>
      <c r="BG11">
        <v>1.79</v>
      </c>
      <c r="BH11">
        <v>1.74</v>
      </c>
      <c r="BI11">
        <v>1.68</v>
      </c>
      <c r="BJ11">
        <v>1.6319999999999999</v>
      </c>
      <c r="BK11">
        <v>1.571</v>
      </c>
      <c r="BL11">
        <v>1.583</v>
      </c>
      <c r="BM11">
        <v>1.56</v>
      </c>
      <c r="BN11">
        <v>1.56</v>
      </c>
      <c r="BO11">
        <v>1.5509999999999999</v>
      </c>
      <c r="BP11">
        <v>1.552</v>
      </c>
    </row>
    <row r="12" spans="1:71" x14ac:dyDescent="0.25">
      <c r="A12" t="s">
        <v>13</v>
      </c>
      <c r="C12">
        <f>2.1/C11-1</f>
        <v>-0.21933085501858729</v>
      </c>
      <c r="D12">
        <f t="shared" ref="D12:BO12" si="8">2.1/D11-1</f>
        <v>-0.24460431654676251</v>
      </c>
      <c r="E12">
        <f t="shared" si="8"/>
        <v>-0.26573426573426562</v>
      </c>
      <c r="F12">
        <f t="shared" si="8"/>
        <v>-0.27083333333333326</v>
      </c>
      <c r="G12">
        <f t="shared" si="8"/>
        <v>-0.28327645051194539</v>
      </c>
      <c r="H12">
        <f t="shared" si="8"/>
        <v>-0.26573426573426562</v>
      </c>
      <c r="I12">
        <f t="shared" si="8"/>
        <v>-0.24460431654676251</v>
      </c>
      <c r="J12">
        <f t="shared" si="8"/>
        <v>-0.21641791044776115</v>
      </c>
      <c r="K12">
        <f t="shared" si="8"/>
        <v>-0.19230769230769229</v>
      </c>
      <c r="L12">
        <f t="shared" si="8"/>
        <v>-0.16334661354581659</v>
      </c>
      <c r="M12">
        <f t="shared" si="8"/>
        <v>-0.1393442622950819</v>
      </c>
      <c r="N12">
        <f t="shared" si="8"/>
        <v>-0.12863070539419086</v>
      </c>
      <c r="O12">
        <f t="shared" si="8"/>
        <v>-4.5454545454545525E-2</v>
      </c>
      <c r="P12">
        <f t="shared" si="8"/>
        <v>2.941176470588247E-2</v>
      </c>
      <c r="Q12">
        <f t="shared" si="8"/>
        <v>9.375E-2</v>
      </c>
      <c r="R12">
        <f t="shared" si="8"/>
        <v>0.16022099447513805</v>
      </c>
      <c r="S12">
        <f t="shared" si="8"/>
        <v>0.2068965517241379</v>
      </c>
      <c r="T12">
        <f t="shared" si="8"/>
        <v>0.24260355029585812</v>
      </c>
      <c r="U12">
        <f t="shared" si="8"/>
        <v>0.19999999999999996</v>
      </c>
      <c r="V12">
        <f t="shared" si="8"/>
        <v>0.12903225806451601</v>
      </c>
      <c r="W12">
        <f t="shared" si="8"/>
        <v>0.10526315789473695</v>
      </c>
      <c r="X12">
        <f t="shared" si="8"/>
        <v>0.15384615384615397</v>
      </c>
      <c r="Y12">
        <f t="shared" si="8"/>
        <v>0.1797752808988764</v>
      </c>
      <c r="Z12">
        <f t="shared" si="8"/>
        <v>0.18644067796610164</v>
      </c>
      <c r="AA12">
        <f t="shared" si="8"/>
        <v>0.18644067796610164</v>
      </c>
      <c r="AB12">
        <f t="shared" si="8"/>
        <v>0.17318435754189943</v>
      </c>
      <c r="AC12">
        <f t="shared" si="8"/>
        <v>0.1797752808988764</v>
      </c>
      <c r="AD12">
        <f t="shared" si="8"/>
        <v>0.16022099447513805</v>
      </c>
      <c r="AE12">
        <f t="shared" si="8"/>
        <v>0.15384615384615397</v>
      </c>
      <c r="AF12">
        <f t="shared" si="8"/>
        <v>0.17318435754189943</v>
      </c>
      <c r="AG12">
        <f t="shared" si="8"/>
        <v>0.14754098360655732</v>
      </c>
      <c r="AH12">
        <f t="shared" si="8"/>
        <v>0.15384615384615397</v>
      </c>
      <c r="AI12">
        <f t="shared" si="8"/>
        <v>0.17318435754189943</v>
      </c>
      <c r="AJ12">
        <f t="shared" si="8"/>
        <v>0.19318181818181812</v>
      </c>
      <c r="AK12">
        <f t="shared" si="8"/>
        <v>0.2068965517241379</v>
      </c>
      <c r="AL12">
        <f t="shared" si="8"/>
        <v>0.22807017543859653</v>
      </c>
      <c r="AM12">
        <f t="shared" si="8"/>
        <v>0.21387283236994237</v>
      </c>
      <c r="AN12">
        <f t="shared" si="8"/>
        <v>0.22093023255813971</v>
      </c>
      <c r="AO12">
        <f t="shared" si="8"/>
        <v>0.22807017543859653</v>
      </c>
      <c r="AP12">
        <f t="shared" si="8"/>
        <v>0.25</v>
      </c>
      <c r="AQ12">
        <f t="shared" si="8"/>
        <v>0.28048780487804881</v>
      </c>
      <c r="AR12">
        <f t="shared" si="8"/>
        <v>0.2883435582822087</v>
      </c>
      <c r="AS12">
        <f t="shared" si="8"/>
        <v>0.2883435582822087</v>
      </c>
      <c r="AT12">
        <f t="shared" si="8"/>
        <v>0.23529411764705888</v>
      </c>
      <c r="AU12">
        <f t="shared" si="8"/>
        <v>0.19999999999999996</v>
      </c>
      <c r="AV12">
        <f t="shared" si="8"/>
        <v>0.19318181818181812</v>
      </c>
      <c r="AW12">
        <f t="shared" si="8"/>
        <v>0.15384615384615397</v>
      </c>
      <c r="AX12">
        <f t="shared" si="8"/>
        <v>0.12903225806451601</v>
      </c>
      <c r="AY12">
        <f t="shared" si="8"/>
        <v>9.9476439790576077E-2</v>
      </c>
      <c r="AZ12">
        <f t="shared" si="8"/>
        <v>0.11111111111111116</v>
      </c>
      <c r="BA12">
        <f t="shared" si="8"/>
        <v>9.375E-2</v>
      </c>
      <c r="BB12">
        <f t="shared" si="8"/>
        <v>9.9476439790576077E-2</v>
      </c>
      <c r="BC12">
        <f t="shared" si="8"/>
        <v>9.375E-2</v>
      </c>
      <c r="BD12">
        <f t="shared" si="8"/>
        <v>0.14754098360655732</v>
      </c>
      <c r="BE12">
        <f t="shared" si="8"/>
        <v>0.16022099447513805</v>
      </c>
      <c r="BF12">
        <f t="shared" si="8"/>
        <v>0.16666666666666674</v>
      </c>
      <c r="BG12">
        <f t="shared" si="8"/>
        <v>0.17318435754189943</v>
      </c>
      <c r="BH12">
        <f t="shared" si="8"/>
        <v>0.2068965517241379</v>
      </c>
      <c r="BI12">
        <f t="shared" si="8"/>
        <v>0.25</v>
      </c>
      <c r="BJ12">
        <f t="shared" si="8"/>
        <v>0.28676470588235303</v>
      </c>
      <c r="BK12">
        <f t="shared" si="8"/>
        <v>0.33672819859961822</v>
      </c>
      <c r="BL12">
        <f t="shared" si="8"/>
        <v>0.32659507264687315</v>
      </c>
      <c r="BM12">
        <f t="shared" si="8"/>
        <v>0.34615384615384626</v>
      </c>
      <c r="BN12">
        <f t="shared" si="8"/>
        <v>0.34615384615384626</v>
      </c>
      <c r="BO12">
        <f t="shared" si="8"/>
        <v>0.35396518375241781</v>
      </c>
      <c r="BP12">
        <f>AVERAGE(T12:BO12)</f>
        <v>0.20012853852124554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299D-D130-4DA5-8F05-518E670E03EA}">
  <dimension ref="A1:BS12"/>
  <sheetViews>
    <sheetView tabSelected="1" topLeftCell="AW1" workbookViewId="0">
      <selection activeCell="BO15" sqref="BO15"/>
    </sheetView>
  </sheetViews>
  <sheetFormatPr defaultRowHeight="15" x14ac:dyDescent="0.25"/>
  <sheetData>
    <row r="1" spans="1:71" x14ac:dyDescent="0.25">
      <c r="C1">
        <v>1960</v>
      </c>
      <c r="D1">
        <v>1961</v>
      </c>
      <c r="E1">
        <v>1962</v>
      </c>
      <c r="F1">
        <v>1963</v>
      </c>
      <c r="G1">
        <v>1964</v>
      </c>
      <c r="H1">
        <v>1965</v>
      </c>
      <c r="I1">
        <v>1966</v>
      </c>
      <c r="J1">
        <v>1967</v>
      </c>
      <c r="K1">
        <v>1968</v>
      </c>
      <c r="L1">
        <v>1969</v>
      </c>
      <c r="M1">
        <v>1970</v>
      </c>
      <c r="N1">
        <v>1971</v>
      </c>
      <c r="O1">
        <v>1972</v>
      </c>
      <c r="P1">
        <v>1973</v>
      </c>
      <c r="Q1">
        <v>1974</v>
      </c>
      <c r="R1">
        <v>1975</v>
      </c>
      <c r="S1">
        <v>1976</v>
      </c>
      <c r="T1">
        <v>1977</v>
      </c>
      <c r="U1">
        <v>1978</v>
      </c>
      <c r="V1">
        <v>1979</v>
      </c>
      <c r="W1">
        <v>1980</v>
      </c>
      <c r="X1">
        <v>1981</v>
      </c>
      <c r="Y1">
        <v>1982</v>
      </c>
      <c r="Z1">
        <v>1983</v>
      </c>
      <c r="AA1">
        <v>1984</v>
      </c>
      <c r="AB1">
        <v>1985</v>
      </c>
      <c r="AC1">
        <v>1986</v>
      </c>
      <c r="AD1">
        <v>1987</v>
      </c>
      <c r="AE1">
        <v>1988</v>
      </c>
      <c r="AF1">
        <v>1989</v>
      </c>
      <c r="AG1">
        <v>1990</v>
      </c>
      <c r="AH1">
        <v>1991</v>
      </c>
      <c r="AI1">
        <v>1992</v>
      </c>
      <c r="AJ1">
        <v>1993</v>
      </c>
      <c r="AK1">
        <v>1994</v>
      </c>
      <c r="AL1">
        <v>1995</v>
      </c>
      <c r="AM1">
        <v>1996</v>
      </c>
      <c r="AN1">
        <v>1997</v>
      </c>
      <c r="AO1">
        <v>1998</v>
      </c>
      <c r="AP1">
        <v>1999</v>
      </c>
      <c r="AQ1">
        <v>2000</v>
      </c>
      <c r="AR1">
        <v>2001</v>
      </c>
      <c r="AS1">
        <v>2002</v>
      </c>
      <c r="AT1">
        <v>2003</v>
      </c>
      <c r="AU1">
        <v>2004</v>
      </c>
      <c r="AV1">
        <v>2005</v>
      </c>
      <c r="AW1">
        <v>2006</v>
      </c>
      <c r="AX1">
        <v>2007</v>
      </c>
      <c r="AY1">
        <v>2008</v>
      </c>
      <c r="AZ1">
        <v>2009</v>
      </c>
      <c r="BA1">
        <v>2010</v>
      </c>
      <c r="BB1">
        <v>2011</v>
      </c>
      <c r="BC1">
        <v>2012</v>
      </c>
      <c r="BD1">
        <v>2013</v>
      </c>
      <c r="BE1">
        <v>2014</v>
      </c>
      <c r="BF1">
        <v>2015</v>
      </c>
      <c r="BG1">
        <v>2016</v>
      </c>
      <c r="BH1">
        <v>2017</v>
      </c>
      <c r="BI1">
        <v>2018</v>
      </c>
      <c r="BJ1">
        <v>2019</v>
      </c>
      <c r="BK1">
        <v>2020</v>
      </c>
      <c r="BL1">
        <v>2021</v>
      </c>
      <c r="BM1">
        <v>2022</v>
      </c>
      <c r="BN1">
        <v>2023</v>
      </c>
      <c r="BO1">
        <v>2024</v>
      </c>
      <c r="BP1">
        <v>2025</v>
      </c>
      <c r="BR1">
        <v>2026</v>
      </c>
      <c r="BS1">
        <v>2027</v>
      </c>
    </row>
    <row r="2" spans="1:71" x14ac:dyDescent="0.25">
      <c r="A2" t="s">
        <v>58</v>
      </c>
      <c r="C2">
        <v>542.38199999999995</v>
      </c>
      <c r="D2">
        <v>562.20899999999995</v>
      </c>
      <c r="E2">
        <v>603.92200000000003</v>
      </c>
      <c r="F2">
        <v>637.45000000000005</v>
      </c>
      <c r="G2">
        <v>684.46</v>
      </c>
      <c r="H2">
        <v>742.28899999999999</v>
      </c>
      <c r="I2">
        <v>813.41399999999999</v>
      </c>
      <c r="J2">
        <v>859.95899999999995</v>
      </c>
      <c r="K2">
        <v>940.65099999999995</v>
      </c>
      <c r="L2">
        <v>1017.615</v>
      </c>
      <c r="M2">
        <v>1073.3030000000001</v>
      </c>
      <c r="N2">
        <v>1164.8499999999999</v>
      </c>
      <c r="O2">
        <v>1279.1099999999999</v>
      </c>
      <c r="P2">
        <v>1425.376</v>
      </c>
      <c r="Q2">
        <v>1545.2429999999999</v>
      </c>
      <c r="R2">
        <v>1684.904</v>
      </c>
      <c r="S2">
        <v>1873.412</v>
      </c>
      <c r="T2">
        <v>2081.826</v>
      </c>
      <c r="U2">
        <v>2351.5990000000002</v>
      </c>
      <c r="V2">
        <v>2627.3330000000001</v>
      </c>
      <c r="W2">
        <v>2857.3069999999998</v>
      </c>
      <c r="X2">
        <v>3207.0410000000002</v>
      </c>
      <c r="Y2">
        <v>3343.7890000000002</v>
      </c>
      <c r="Z2">
        <v>3634.038</v>
      </c>
      <c r="AA2">
        <v>4037.6129999999998</v>
      </c>
      <c r="AB2">
        <v>4338.9790000000003</v>
      </c>
      <c r="AC2">
        <v>4579.6310000000003</v>
      </c>
      <c r="AD2">
        <v>4855.2150000000001</v>
      </c>
      <c r="AE2">
        <v>5236.4380000000001</v>
      </c>
      <c r="AF2">
        <v>5641.58</v>
      </c>
      <c r="AG2">
        <v>5963.1440000000002</v>
      </c>
      <c r="AH2">
        <v>6158.1289999999999</v>
      </c>
      <c r="AI2">
        <v>6520.3270000000002</v>
      </c>
      <c r="AJ2">
        <v>6858.5590000000002</v>
      </c>
      <c r="AK2">
        <v>7287.2359999999999</v>
      </c>
      <c r="AL2">
        <v>7639.7489999999998</v>
      </c>
      <c r="AM2">
        <v>8073.1220000000003</v>
      </c>
      <c r="AN2">
        <v>8577.5519999999997</v>
      </c>
      <c r="AO2">
        <v>9062.8169999999991</v>
      </c>
      <c r="AP2">
        <v>9631.1720000000005</v>
      </c>
      <c r="AQ2">
        <v>10250.951999999999</v>
      </c>
      <c r="AR2">
        <v>10581.929</v>
      </c>
      <c r="AS2">
        <v>10929.108</v>
      </c>
      <c r="AT2">
        <v>11456.45</v>
      </c>
      <c r="AU2">
        <v>12217.196</v>
      </c>
      <c r="AV2">
        <v>13039.197</v>
      </c>
      <c r="AW2">
        <v>13815.583000000001</v>
      </c>
      <c r="AX2">
        <v>14474.227999999999</v>
      </c>
      <c r="AY2">
        <v>14769.861999999999</v>
      </c>
      <c r="AZ2">
        <v>14478.066999999999</v>
      </c>
      <c r="BA2">
        <v>15048.971</v>
      </c>
      <c r="BB2">
        <v>15599.732</v>
      </c>
      <c r="BC2">
        <v>16253.97</v>
      </c>
      <c r="BD2">
        <v>16880.683000000001</v>
      </c>
      <c r="BE2">
        <v>17608.137999999999</v>
      </c>
      <c r="BF2">
        <v>18295.019</v>
      </c>
      <c r="BG2">
        <v>18804.913</v>
      </c>
      <c r="BH2">
        <v>19612.101999999999</v>
      </c>
      <c r="BI2">
        <v>20656.516</v>
      </c>
      <c r="BJ2">
        <v>21539.982</v>
      </c>
      <c r="BK2">
        <v>21375.280999999999</v>
      </c>
      <c r="BL2">
        <v>23725.645</v>
      </c>
      <c r="BM2">
        <v>26054.614000000001</v>
      </c>
      <c r="BN2">
        <v>27811.517</v>
      </c>
      <c r="BO2">
        <v>29298.012999999999</v>
      </c>
      <c r="BP2">
        <v>30644.86061</v>
      </c>
      <c r="BR2">
        <v>32093.410090000001</v>
      </c>
      <c r="BS2">
        <v>33468.893129999997</v>
      </c>
    </row>
    <row r="3" spans="1:71" x14ac:dyDescent="0.25">
      <c r="A3" t="s">
        <v>59</v>
      </c>
      <c r="C3">
        <v>198.851</v>
      </c>
      <c r="D3">
        <v>207.60300000000001</v>
      </c>
      <c r="E3">
        <v>223.548</v>
      </c>
      <c r="F3">
        <v>237.29400000000001</v>
      </c>
      <c r="G3">
        <v>253.94200000000001</v>
      </c>
      <c r="H3">
        <v>278.435</v>
      </c>
      <c r="I3">
        <v>299.84699999999998</v>
      </c>
      <c r="J3">
        <v>310.714</v>
      </c>
      <c r="K3">
        <v>334.54599999999999</v>
      </c>
      <c r="L3">
        <v>352.27300000000002</v>
      </c>
      <c r="M3">
        <v>358.00700000000001</v>
      </c>
      <c r="N3">
        <v>394.54199999999997</v>
      </c>
      <c r="O3">
        <v>439.31900000000002</v>
      </c>
      <c r="P3">
        <v>494.54899999999998</v>
      </c>
      <c r="Q3">
        <v>528.46199999999999</v>
      </c>
      <c r="R3">
        <v>593.48800000000006</v>
      </c>
      <c r="S3">
        <v>663.10699999999997</v>
      </c>
      <c r="T3">
        <v>743.92899999999997</v>
      </c>
      <c r="U3">
        <v>849.44899999999996</v>
      </c>
      <c r="V3">
        <v>933.45899999999995</v>
      </c>
      <c r="W3">
        <v>1000.163</v>
      </c>
      <c r="X3">
        <v>1152.491</v>
      </c>
      <c r="Y3">
        <v>1216.049</v>
      </c>
      <c r="Z3">
        <v>1322.549</v>
      </c>
      <c r="AA3">
        <v>1511.3969999999999</v>
      </c>
      <c r="AB3">
        <v>1610.5930000000001</v>
      </c>
      <c r="AC3">
        <v>1657.4590000000001</v>
      </c>
      <c r="AD3">
        <v>1770.586</v>
      </c>
      <c r="AE3">
        <v>1939.797</v>
      </c>
      <c r="AF3">
        <v>2061.4270000000001</v>
      </c>
      <c r="AG3">
        <v>2127.1129999999998</v>
      </c>
      <c r="AH3">
        <v>2182.549</v>
      </c>
      <c r="AI3">
        <v>2280.3209999999999</v>
      </c>
      <c r="AJ3">
        <v>2416.0740000000001</v>
      </c>
      <c r="AK3">
        <v>2625.06</v>
      </c>
      <c r="AL3">
        <v>2822.3240000000001</v>
      </c>
      <c r="AM3">
        <v>3049.5079999999998</v>
      </c>
      <c r="AN3">
        <v>3276.2730000000001</v>
      </c>
      <c r="AO3">
        <v>3440.41</v>
      </c>
      <c r="AP3">
        <v>3622.1779999999999</v>
      </c>
      <c r="AQ3">
        <v>3829.3690000000001</v>
      </c>
      <c r="AR3">
        <v>3983.3380000000002</v>
      </c>
      <c r="AS3">
        <v>4148.7780000000002</v>
      </c>
      <c r="AT3">
        <v>4361.7889999999998</v>
      </c>
      <c r="AU3">
        <v>4694.2849999999999</v>
      </c>
      <c r="AV3">
        <v>5136.9470000000001</v>
      </c>
      <c r="AW3">
        <v>5588.5519999999997</v>
      </c>
      <c r="AX3">
        <v>5590.3190000000004</v>
      </c>
      <c r="AY3">
        <v>5512.8050000000003</v>
      </c>
      <c r="AZ3">
        <v>5550.6859999999997</v>
      </c>
      <c r="BA3">
        <v>6039.2920000000004</v>
      </c>
      <c r="BB3">
        <v>6346.2979999999998</v>
      </c>
      <c r="BC3">
        <v>6754.1620000000003</v>
      </c>
      <c r="BD3">
        <v>6940.73</v>
      </c>
      <c r="BE3">
        <v>7309.8010000000004</v>
      </c>
      <c r="BF3">
        <v>7462.1940000000004</v>
      </c>
      <c r="BG3">
        <v>7527.53</v>
      </c>
      <c r="BH3">
        <v>7805.125</v>
      </c>
      <c r="BI3">
        <v>8231.6139999999996</v>
      </c>
      <c r="BJ3">
        <v>8563.7960000000003</v>
      </c>
      <c r="BK3">
        <v>8826.1939999999995</v>
      </c>
      <c r="BL3">
        <v>10044.245000000001</v>
      </c>
      <c r="BM3">
        <v>10886.319</v>
      </c>
      <c r="BN3">
        <v>11498.525</v>
      </c>
      <c r="BO3">
        <v>12092.147000000001</v>
      </c>
      <c r="BP3">
        <v>12455.767250000001</v>
      </c>
      <c r="BR3">
        <v>13054.956770000001</v>
      </c>
      <c r="BS3">
        <v>13782.82645</v>
      </c>
    </row>
    <row r="4" spans="1:71" x14ac:dyDescent="0.25">
      <c r="A4" t="s">
        <v>60</v>
      </c>
      <c r="B4">
        <f>MIN(C5:BP5)</f>
        <v>0.57435138066238434</v>
      </c>
      <c r="C4">
        <v>301.43799999999999</v>
      </c>
      <c r="D4">
        <v>310.56599999999997</v>
      </c>
      <c r="E4">
        <v>332.29700000000003</v>
      </c>
      <c r="F4">
        <v>350.471</v>
      </c>
      <c r="G4">
        <v>376.029</v>
      </c>
      <c r="H4">
        <v>405.41</v>
      </c>
      <c r="I4">
        <v>449.22500000000002</v>
      </c>
      <c r="J4">
        <v>481.76</v>
      </c>
      <c r="K4">
        <v>530.73900000000003</v>
      </c>
      <c r="L4">
        <v>584.43600000000004</v>
      </c>
      <c r="M4">
        <v>623.32399999999996</v>
      </c>
      <c r="N4">
        <v>664.97400000000005</v>
      </c>
      <c r="O4">
        <v>731.33399999999995</v>
      </c>
      <c r="P4">
        <v>812.69600000000003</v>
      </c>
      <c r="Q4">
        <v>887.73699999999997</v>
      </c>
      <c r="R4">
        <v>947.27300000000002</v>
      </c>
      <c r="S4">
        <v>1048.384</v>
      </c>
      <c r="T4">
        <v>1165.8869999999999</v>
      </c>
      <c r="U4">
        <v>1316.864</v>
      </c>
      <c r="V4">
        <v>1477.3019999999999</v>
      </c>
      <c r="W4">
        <v>1622.345</v>
      </c>
      <c r="X4">
        <v>1792.681</v>
      </c>
      <c r="Y4">
        <v>1893.175</v>
      </c>
      <c r="Z4">
        <v>2012.662</v>
      </c>
      <c r="AA4">
        <v>2216.0830000000001</v>
      </c>
      <c r="AB4">
        <v>2387.5390000000002</v>
      </c>
      <c r="AC4">
        <v>2543.8449999999998</v>
      </c>
      <c r="AD4">
        <v>2723.761</v>
      </c>
      <c r="AE4">
        <v>2948.8539999999998</v>
      </c>
      <c r="AF4">
        <v>3140.886</v>
      </c>
      <c r="AG4">
        <v>3342.68</v>
      </c>
      <c r="AH4">
        <v>3453.2669999999998</v>
      </c>
      <c r="AI4">
        <v>3671.2109999999998</v>
      </c>
      <c r="AJ4">
        <v>3820.61</v>
      </c>
      <c r="AK4">
        <v>4010.2069999999999</v>
      </c>
      <c r="AL4">
        <v>4202.1779999999999</v>
      </c>
      <c r="AM4">
        <v>4421.067</v>
      </c>
      <c r="AN4">
        <v>4713.22</v>
      </c>
      <c r="AO4">
        <v>5075.701</v>
      </c>
      <c r="AP4">
        <v>5409.9319999999998</v>
      </c>
      <c r="AQ4">
        <v>5854.6289999999999</v>
      </c>
      <c r="AR4">
        <v>6046.3429999999998</v>
      </c>
      <c r="AS4">
        <v>6143.3680000000004</v>
      </c>
      <c r="AT4">
        <v>6362.2960000000003</v>
      </c>
      <c r="AU4">
        <v>6729.3010000000004</v>
      </c>
      <c r="AV4">
        <v>7077.7209999999995</v>
      </c>
      <c r="AW4">
        <v>7491.2550000000001</v>
      </c>
      <c r="AX4">
        <v>7889.3689999999997</v>
      </c>
      <c r="AY4">
        <v>8068.6790000000001</v>
      </c>
      <c r="AZ4">
        <v>7767.1909999999998</v>
      </c>
      <c r="BA4">
        <v>7932.9690000000001</v>
      </c>
      <c r="BB4">
        <v>8234.0130000000008</v>
      </c>
      <c r="BC4">
        <v>8575.3709999999992</v>
      </c>
      <c r="BD4">
        <v>8843.6380000000008</v>
      </c>
      <c r="BE4">
        <v>9259.6550000000007</v>
      </c>
      <c r="BF4">
        <v>9709.5349999999999</v>
      </c>
      <c r="BG4">
        <v>9977.0959999999995</v>
      </c>
      <c r="BH4">
        <v>10434.977999999999</v>
      </c>
      <c r="BI4">
        <v>10967.687</v>
      </c>
      <c r="BJ4">
        <v>11458.472</v>
      </c>
      <c r="BK4">
        <v>11605.744000000001</v>
      </c>
      <c r="BL4">
        <v>12569.557000000001</v>
      </c>
      <c r="BM4">
        <v>13462.215</v>
      </c>
      <c r="BN4">
        <v>14228.378000000001</v>
      </c>
      <c r="BO4">
        <v>15049.120999999999</v>
      </c>
      <c r="BP4">
        <v>15734.85961</v>
      </c>
      <c r="BR4">
        <v>16304.37025</v>
      </c>
      <c r="BS4">
        <v>16932.884460000001</v>
      </c>
    </row>
    <row r="5" spans="1:71" x14ac:dyDescent="0.25">
      <c r="A5" t="s">
        <v>22</v>
      </c>
      <c r="C5">
        <f>C3/C4</f>
        <v>0.65967462629131035</v>
      </c>
      <c r="D5">
        <f t="shared" ref="D5:BO5" si="0">D3/D4</f>
        <v>0.66846660613203002</v>
      </c>
      <c r="E5">
        <f t="shared" si="0"/>
        <v>0.6727355347776236</v>
      </c>
      <c r="F5">
        <f t="shared" si="0"/>
        <v>0.67707171206747496</v>
      </c>
      <c r="G5">
        <f t="shared" si="0"/>
        <v>0.67532557329354914</v>
      </c>
      <c r="H5">
        <f t="shared" si="0"/>
        <v>0.6867985496164376</v>
      </c>
      <c r="I5">
        <f t="shared" si="0"/>
        <v>0.66747620902665694</v>
      </c>
      <c r="J5">
        <f t="shared" si="0"/>
        <v>0.64495599468615084</v>
      </c>
      <c r="K5">
        <f t="shared" si="0"/>
        <v>0.63033995994264591</v>
      </c>
      <c r="L5">
        <f t="shared" si="0"/>
        <v>0.60275718812667256</v>
      </c>
      <c r="M5">
        <f t="shared" si="0"/>
        <v>0.57435138066238434</v>
      </c>
      <c r="N5">
        <f t="shared" si="0"/>
        <v>0.59331943805321707</v>
      </c>
      <c r="O5">
        <f t="shared" si="0"/>
        <v>0.6007091151238696</v>
      </c>
      <c r="P5">
        <f t="shared" si="0"/>
        <v>0.60852889641391117</v>
      </c>
      <c r="Q5">
        <f t="shared" si="0"/>
        <v>0.59529117294874501</v>
      </c>
      <c r="R5">
        <f t="shared" si="0"/>
        <v>0.62652266031017467</v>
      </c>
      <c r="S5">
        <f t="shared" si="0"/>
        <v>0.63250392985776205</v>
      </c>
      <c r="T5">
        <f t="shared" si="0"/>
        <v>0.63807984821856667</v>
      </c>
      <c r="U5">
        <f t="shared" si="0"/>
        <v>0.64505446272356137</v>
      </c>
      <c r="V5">
        <f t="shared" si="0"/>
        <v>0.63186741776562949</v>
      </c>
      <c r="W5">
        <f t="shared" si="0"/>
        <v>0.61649217644828935</v>
      </c>
      <c r="X5">
        <f t="shared" si="0"/>
        <v>0.64288682704842637</v>
      </c>
      <c r="Y5">
        <f t="shared" si="0"/>
        <v>0.64233311764628209</v>
      </c>
      <c r="Z5">
        <f t="shared" si="0"/>
        <v>0.65711430930777248</v>
      </c>
      <c r="AA5">
        <f t="shared" si="0"/>
        <v>0.68201281269699732</v>
      </c>
      <c r="AB5">
        <f t="shared" si="0"/>
        <v>0.6745829073368016</v>
      </c>
      <c r="AC5">
        <f t="shared" si="0"/>
        <v>0.65155660034318141</v>
      </c>
      <c r="AD5">
        <f t="shared" si="0"/>
        <v>0.65005189515526507</v>
      </c>
      <c r="AE5">
        <f t="shared" si="0"/>
        <v>0.65781384904101736</v>
      </c>
      <c r="AF5">
        <f t="shared" si="0"/>
        <v>0.65632022301987403</v>
      </c>
      <c r="AG5">
        <f t="shared" si="0"/>
        <v>0.63634957578948625</v>
      </c>
      <c r="AH5">
        <f t="shared" si="0"/>
        <v>0.6320243989242651</v>
      </c>
      <c r="AI5">
        <f t="shared" si="0"/>
        <v>0.62113591400766666</v>
      </c>
      <c r="AJ5">
        <f t="shared" si="0"/>
        <v>0.63237912270553653</v>
      </c>
      <c r="AK5">
        <f t="shared" si="0"/>
        <v>0.65459463813214636</v>
      </c>
      <c r="AL5">
        <f t="shared" si="0"/>
        <v>0.67163361475882277</v>
      </c>
      <c r="AM5">
        <f t="shared" si="0"/>
        <v>0.68976742492253562</v>
      </c>
      <c r="AN5">
        <f t="shared" si="0"/>
        <v>0.69512414018441748</v>
      </c>
      <c r="AO5">
        <f t="shared" si="0"/>
        <v>0.67781967456317849</v>
      </c>
      <c r="AP5">
        <f t="shared" si="0"/>
        <v>0.66954224193575818</v>
      </c>
      <c r="AQ5">
        <f t="shared" si="0"/>
        <v>0.65407543330243478</v>
      </c>
      <c r="AR5">
        <f t="shared" si="0"/>
        <v>0.6588011960287401</v>
      </c>
      <c r="AS5">
        <f t="shared" si="0"/>
        <v>0.67532630309628205</v>
      </c>
      <c r="AT5">
        <f t="shared" si="0"/>
        <v>0.68556838600404624</v>
      </c>
      <c r="AU5">
        <f t="shared" si="0"/>
        <v>0.69758879859884404</v>
      </c>
      <c r="AV5">
        <f t="shared" si="0"/>
        <v>0.72579111270421659</v>
      </c>
      <c r="AW5">
        <f t="shared" si="0"/>
        <v>0.74601011446012711</v>
      </c>
      <c r="AX5">
        <f t="shared" si="0"/>
        <v>0.70858886179617164</v>
      </c>
      <c r="AY5">
        <f t="shared" si="0"/>
        <v>0.68323513675534742</v>
      </c>
      <c r="AZ5">
        <f t="shared" si="0"/>
        <v>0.71463235550664328</v>
      </c>
      <c r="BA5">
        <f t="shared" si="0"/>
        <v>0.76129025589284416</v>
      </c>
      <c r="BB5">
        <f t="shared" si="0"/>
        <v>0.77074179989757108</v>
      </c>
      <c r="BC5">
        <f t="shared" si="0"/>
        <v>0.78762329933013986</v>
      </c>
      <c r="BD5">
        <f t="shared" si="0"/>
        <v>0.78482746580083884</v>
      </c>
      <c r="BE5">
        <f t="shared" si="0"/>
        <v>0.78942476798541628</v>
      </c>
      <c r="BF5">
        <f t="shared" si="0"/>
        <v>0.76854288078677302</v>
      </c>
      <c r="BG5">
        <f t="shared" si="0"/>
        <v>0.75448106342767474</v>
      </c>
      <c r="BH5">
        <f t="shared" si="0"/>
        <v>0.74797713996138759</v>
      </c>
      <c r="BI5">
        <f t="shared" si="0"/>
        <v>0.7505332710534135</v>
      </c>
      <c r="BJ5">
        <f t="shared" si="0"/>
        <v>0.74737678810926977</v>
      </c>
      <c r="BK5">
        <f t="shared" si="0"/>
        <v>0.7605022133867505</v>
      </c>
      <c r="BL5">
        <f t="shared" si="0"/>
        <v>0.79909299906114439</v>
      </c>
      <c r="BM5">
        <f t="shared" si="0"/>
        <v>0.80865734204958095</v>
      </c>
      <c r="BN5">
        <f t="shared" si="0"/>
        <v>0.80814025323195648</v>
      </c>
      <c r="BO5">
        <f t="shared" si="0"/>
        <v>0.8035118463065053</v>
      </c>
      <c r="BP5">
        <f t="shared" ref="BP5:BR5" si="1">BP3/BP4</f>
        <v>0.791603329087472</v>
      </c>
      <c r="BQ5">
        <f>AVERAGE(T5:BP5)</f>
        <v>0.70225472665912381</v>
      </c>
      <c r="BR5">
        <f>BR3/BR4</f>
        <v>0.80070291399325899</v>
      </c>
      <c r="BS5">
        <f>BS3/BS4</f>
        <v>0.81396802077984531</v>
      </c>
    </row>
    <row r="6" spans="1:71" x14ac:dyDescent="0.25">
      <c r="A6" t="s">
        <v>23</v>
      </c>
      <c r="B6">
        <f>MAX(C6:BP6)</f>
        <v>1.7410944478739241</v>
      </c>
      <c r="C6">
        <f>C4/C3</f>
        <v>1.5158988388290731</v>
      </c>
      <c r="D6">
        <f t="shared" ref="D6:BO6" si="2">D4/D3</f>
        <v>1.4959610410254185</v>
      </c>
      <c r="E6">
        <f t="shared" si="2"/>
        <v>1.4864682305366186</v>
      </c>
      <c r="F6">
        <f t="shared" si="2"/>
        <v>1.4769484268460222</v>
      </c>
      <c r="G6">
        <f t="shared" si="2"/>
        <v>1.4807672618156902</v>
      </c>
      <c r="H6">
        <f t="shared" si="2"/>
        <v>1.456031030581644</v>
      </c>
      <c r="I6">
        <f t="shared" si="2"/>
        <v>1.4981807388434769</v>
      </c>
      <c r="J6">
        <f t="shared" si="2"/>
        <v>1.5504933797640275</v>
      </c>
      <c r="K6">
        <f t="shared" si="2"/>
        <v>1.5864455112301448</v>
      </c>
      <c r="L6">
        <f t="shared" si="2"/>
        <v>1.6590428446119914</v>
      </c>
      <c r="M6">
        <f t="shared" si="2"/>
        <v>1.7410944478739241</v>
      </c>
      <c r="N6">
        <f t="shared" si="2"/>
        <v>1.6854327295953284</v>
      </c>
      <c r="O6">
        <f t="shared" si="2"/>
        <v>1.6646992276682773</v>
      </c>
      <c r="P6">
        <f t="shared" si="2"/>
        <v>1.6433073365834328</v>
      </c>
      <c r="Q6">
        <f t="shared" si="2"/>
        <v>1.6798502068266024</v>
      </c>
      <c r="R6">
        <f t="shared" si="2"/>
        <v>1.5961114630792872</v>
      </c>
      <c r="S6">
        <f t="shared" si="2"/>
        <v>1.5810178447822147</v>
      </c>
      <c r="T6">
        <f t="shared" si="2"/>
        <v>1.5672019776080781</v>
      </c>
      <c r="U6">
        <f t="shared" si="2"/>
        <v>1.5502566958110493</v>
      </c>
      <c r="V6">
        <f t="shared" si="2"/>
        <v>1.5826104842312303</v>
      </c>
      <c r="W6">
        <f t="shared" si="2"/>
        <v>1.6220806008620594</v>
      </c>
      <c r="X6">
        <f t="shared" si="2"/>
        <v>1.5554837304586326</v>
      </c>
      <c r="Y6">
        <f t="shared" si="2"/>
        <v>1.5568246016402298</v>
      </c>
      <c r="Z6">
        <f t="shared" si="2"/>
        <v>1.5218052412424796</v>
      </c>
      <c r="AA6">
        <f t="shared" si="2"/>
        <v>1.4662481135002916</v>
      </c>
      <c r="AB6">
        <f t="shared" si="2"/>
        <v>1.4823974772024964</v>
      </c>
      <c r="AC6">
        <f t="shared" si="2"/>
        <v>1.534786079172999</v>
      </c>
      <c r="AD6">
        <f t="shared" si="2"/>
        <v>1.5383387194973868</v>
      </c>
      <c r="AE6">
        <f t="shared" si="2"/>
        <v>1.5201869061556441</v>
      </c>
      <c r="AF6">
        <f t="shared" si="2"/>
        <v>1.5236464837221981</v>
      </c>
      <c r="AG6">
        <f t="shared" si="2"/>
        <v>1.5714632932053916</v>
      </c>
      <c r="AH6">
        <f t="shared" si="2"/>
        <v>1.5822173980973622</v>
      </c>
      <c r="AI6">
        <f t="shared" si="2"/>
        <v>1.6099535986380864</v>
      </c>
      <c r="AJ6">
        <f t="shared" si="2"/>
        <v>1.5813298764855712</v>
      </c>
      <c r="AK6">
        <f t="shared" si="2"/>
        <v>1.5276629867507789</v>
      </c>
      <c r="AL6">
        <f t="shared" si="2"/>
        <v>1.4889070142194871</v>
      </c>
      <c r="AM6">
        <f t="shared" si="2"/>
        <v>1.4497640275086998</v>
      </c>
      <c r="AN6">
        <f t="shared" si="2"/>
        <v>1.438591961048423</v>
      </c>
      <c r="AO6">
        <f t="shared" si="2"/>
        <v>1.4753186393482174</v>
      </c>
      <c r="AP6">
        <f t="shared" si="2"/>
        <v>1.4935577434350271</v>
      </c>
      <c r="AQ6">
        <f t="shared" si="2"/>
        <v>1.528875645047526</v>
      </c>
      <c r="AR6">
        <f t="shared" si="2"/>
        <v>1.5179085982660772</v>
      </c>
      <c r="AS6">
        <f t="shared" si="2"/>
        <v>1.4807656615996325</v>
      </c>
      <c r="AT6">
        <f t="shared" si="2"/>
        <v>1.4586436895503201</v>
      </c>
      <c r="AU6">
        <f t="shared" si="2"/>
        <v>1.4335092564682375</v>
      </c>
      <c r="AV6">
        <f t="shared" si="2"/>
        <v>1.3778068958079575</v>
      </c>
      <c r="AW6">
        <f t="shared" si="2"/>
        <v>1.3404643993649876</v>
      </c>
      <c r="AX6">
        <f t="shared" si="2"/>
        <v>1.4112556009773323</v>
      </c>
      <c r="AY6">
        <f t="shared" si="2"/>
        <v>1.463624960433028</v>
      </c>
      <c r="AZ6">
        <f t="shared" si="2"/>
        <v>1.3993209127664581</v>
      </c>
      <c r="BA6">
        <f t="shared" si="2"/>
        <v>1.3135594370995805</v>
      </c>
      <c r="BB6">
        <f t="shared" si="2"/>
        <v>1.2974513645593071</v>
      </c>
      <c r="BC6">
        <f t="shared" si="2"/>
        <v>1.2696424811841942</v>
      </c>
      <c r="BD6">
        <f t="shared" si="2"/>
        <v>1.274165397587862</v>
      </c>
      <c r="BE6">
        <f t="shared" si="2"/>
        <v>1.2667451548954616</v>
      </c>
      <c r="BF6">
        <f t="shared" si="2"/>
        <v>1.3011635720004062</v>
      </c>
      <c r="BG6">
        <f t="shared" si="2"/>
        <v>1.3254143125301394</v>
      </c>
      <c r="BH6">
        <f t="shared" si="2"/>
        <v>1.3369392546563956</v>
      </c>
      <c r="BI6">
        <f t="shared" si="2"/>
        <v>1.3323859695073166</v>
      </c>
      <c r="BJ6">
        <f t="shared" si="2"/>
        <v>1.338013189478124</v>
      </c>
      <c r="BK6">
        <f t="shared" si="2"/>
        <v>1.3149205648550215</v>
      </c>
      <c r="BL6">
        <f t="shared" si="2"/>
        <v>1.251418797530327</v>
      </c>
      <c r="BM6">
        <f t="shared" si="2"/>
        <v>1.2366177217478196</v>
      </c>
      <c r="BN6">
        <f t="shared" si="2"/>
        <v>1.2374089720203245</v>
      </c>
      <c r="BO6">
        <f t="shared" si="2"/>
        <v>1.2445367228830413</v>
      </c>
      <c r="BP6">
        <f t="shared" ref="BP6:BR6" si="3">BP4/BP3</f>
        <v>1.2632589622289223</v>
      </c>
      <c r="BR6">
        <f>BR4/BR3</f>
        <v>1.2489026610541583</v>
      </c>
      <c r="BS6">
        <f>BS4/BS3</f>
        <v>1.2285494939247386</v>
      </c>
    </row>
    <row r="7" spans="1:71" x14ac:dyDescent="0.25">
      <c r="A7" t="s">
        <v>61</v>
      </c>
      <c r="C7">
        <f>(1.74109444787392-C6)/(1.74109444787392+1)</f>
        <v>8.2155362876866908E-2</v>
      </c>
      <c r="D7">
        <f t="shared" ref="D7:BO7" si="4">(1.74109444787392-D6)/(1.74109444787392+1)</f>
        <v>8.9429026073375495E-2</v>
      </c>
      <c r="E7">
        <f t="shared" si="4"/>
        <v>9.2892172152184579E-2</v>
      </c>
      <c r="F7">
        <f t="shared" si="4"/>
        <v>9.6365165831034355E-2</v>
      </c>
      <c r="G7">
        <f t="shared" si="4"/>
        <v>9.4971986923014617E-2</v>
      </c>
      <c r="H7">
        <f t="shared" si="4"/>
        <v>0.10399620396640487</v>
      </c>
      <c r="I7">
        <f t="shared" si="4"/>
        <v>8.8619240836029844E-2</v>
      </c>
      <c r="J7">
        <f t="shared" si="4"/>
        <v>6.9534659142346911E-2</v>
      </c>
      <c r="K7">
        <f t="shared" si="4"/>
        <v>5.6418682239762277E-2</v>
      </c>
      <c r="L7">
        <f t="shared" si="4"/>
        <v>2.993388400956799E-2</v>
      </c>
      <c r="M7">
        <f t="shared" si="4"/>
        <v>-1.4581047697027043E-15</v>
      </c>
      <c r="N7">
        <f t="shared" si="4"/>
        <v>2.0306384671190253E-2</v>
      </c>
      <c r="O7">
        <f t="shared" si="4"/>
        <v>2.7870334882075069E-2</v>
      </c>
      <c r="P7">
        <f t="shared" si="4"/>
        <v>3.5674477165985333E-2</v>
      </c>
      <c r="Q7">
        <f t="shared" si="4"/>
        <v>2.234298825230948E-2</v>
      </c>
      <c r="R7">
        <f t="shared" si="4"/>
        <v>5.289237111369377E-2</v>
      </c>
      <c r="S7">
        <f t="shared" si="4"/>
        <v>5.8398791481215045E-2</v>
      </c>
      <c r="T7">
        <f t="shared" si="4"/>
        <v>6.3439065516592646E-2</v>
      </c>
      <c r="U7">
        <f t="shared" si="4"/>
        <v>6.96210056573901E-2</v>
      </c>
      <c r="V7">
        <f t="shared" si="4"/>
        <v>5.7817768287997152E-2</v>
      </c>
      <c r="W7">
        <f t="shared" si="4"/>
        <v>4.3418367836311367E-2</v>
      </c>
      <c r="X7">
        <f t="shared" si="4"/>
        <v>6.7714090464578131E-2</v>
      </c>
      <c r="Y7">
        <f t="shared" si="4"/>
        <v>6.7224916812558502E-2</v>
      </c>
      <c r="Z7">
        <f t="shared" si="4"/>
        <v>8.0000602241753524E-2</v>
      </c>
      <c r="AA7">
        <f t="shared" si="4"/>
        <v>0.10026883042530987</v>
      </c>
      <c r="AB7">
        <f t="shared" si="4"/>
        <v>9.4377255359470488E-2</v>
      </c>
      <c r="AC7">
        <f t="shared" si="4"/>
        <v>7.5264961723934903E-2</v>
      </c>
      <c r="AD7">
        <f t="shared" si="4"/>
        <v>7.396889535630452E-2</v>
      </c>
      <c r="AE7">
        <f t="shared" si="4"/>
        <v>8.0590999660598669E-2</v>
      </c>
      <c r="AF7">
        <f t="shared" si="4"/>
        <v>7.9328884241979147E-2</v>
      </c>
      <c r="AG7">
        <f t="shared" si="4"/>
        <v>6.1884461806888787E-2</v>
      </c>
      <c r="AH7">
        <f t="shared" si="4"/>
        <v>5.79611730999594E-2</v>
      </c>
      <c r="AI7">
        <f t="shared" si="4"/>
        <v>4.7842513904455465E-2</v>
      </c>
      <c r="AJ7">
        <f t="shared" si="4"/>
        <v>5.8284956766910145E-2</v>
      </c>
      <c r="AK7">
        <f t="shared" si="4"/>
        <v>7.7863592510898472E-2</v>
      </c>
      <c r="AL7">
        <f t="shared" si="4"/>
        <v>9.2002460495309663E-2</v>
      </c>
      <c r="AM7">
        <f t="shared" si="4"/>
        <v>0.1062825181347492</v>
      </c>
      <c r="AN7">
        <f t="shared" si="4"/>
        <v>0.11035828665448855</v>
      </c>
      <c r="AO7">
        <f t="shared" si="4"/>
        <v>9.6959741293061563E-2</v>
      </c>
      <c r="AP7">
        <f t="shared" si="4"/>
        <v>9.0305791772658656E-2</v>
      </c>
      <c r="AQ7">
        <f t="shared" si="4"/>
        <v>7.7421193199306834E-2</v>
      </c>
      <c r="AR7">
        <f t="shared" si="4"/>
        <v>8.1422166894304926E-2</v>
      </c>
      <c r="AS7">
        <f t="shared" si="4"/>
        <v>9.4972570710289403E-2</v>
      </c>
      <c r="AT7">
        <f t="shared" si="4"/>
        <v>0.10304305951320933</v>
      </c>
      <c r="AU7">
        <f t="shared" si="4"/>
        <v>0.11221254767206415</v>
      </c>
      <c r="AV7">
        <f t="shared" si="4"/>
        <v>0.1325337594068457</v>
      </c>
      <c r="AW7">
        <f t="shared" si="4"/>
        <v>0.14615696617811685</v>
      </c>
      <c r="AX7">
        <f t="shared" si="4"/>
        <v>0.12033107693622937</v>
      </c>
      <c r="AY7">
        <f t="shared" si="4"/>
        <v>0.10122580331228871</v>
      </c>
      <c r="AZ7">
        <f t="shared" si="4"/>
        <v>0.12468506343243752</v>
      </c>
      <c r="BA7">
        <f t="shared" si="4"/>
        <v>0.15597237486871326</v>
      </c>
      <c r="BB7">
        <f t="shared" si="4"/>
        <v>0.16184888618439131</v>
      </c>
      <c r="BC7">
        <f t="shared" si="4"/>
        <v>0.1719940613704132</v>
      </c>
      <c r="BD7">
        <f t="shared" si="4"/>
        <v>0.17034402103445329</v>
      </c>
      <c r="BE7">
        <f t="shared" si="4"/>
        <v>0.17305105752425967</v>
      </c>
      <c r="BF7">
        <f t="shared" si="4"/>
        <v>0.16049460689497155</v>
      </c>
      <c r="BG7">
        <f t="shared" si="4"/>
        <v>0.15164750549409028</v>
      </c>
      <c r="BH7">
        <f t="shared" si="4"/>
        <v>0.14744300165614507</v>
      </c>
      <c r="BI7">
        <f t="shared" si="4"/>
        <v>0.14910412105048435</v>
      </c>
      <c r="BJ7">
        <f t="shared" si="4"/>
        <v>0.14705121113518679</v>
      </c>
      <c r="BK7">
        <f t="shared" si="4"/>
        <v>0.15547581125832879</v>
      </c>
      <c r="BL7">
        <f t="shared" si="4"/>
        <v>0.17864238524265411</v>
      </c>
      <c r="BM7">
        <f t="shared" si="4"/>
        <v>0.18404208089852164</v>
      </c>
      <c r="BN7">
        <f t="shared" si="4"/>
        <v>0.18375341872815437</v>
      </c>
      <c r="BO7">
        <f t="shared" si="4"/>
        <v>0.18115308845925565</v>
      </c>
      <c r="BP7">
        <f t="shared" ref="BP7:BR7" si="5">(1.74109444787392-BP6)/(1.74109444787392+1)</f>
        <v>0.17432288260465528</v>
      </c>
      <c r="BR7">
        <f>(1.74109444787392-BR6)/(1.74109444787392+1)</f>
        <v>0.17956031657410471</v>
      </c>
      <c r="BS7">
        <f>(1.74109444787392-BS6)/(1.74109444787392+1)</f>
        <v>0.18698551388724591</v>
      </c>
    </row>
    <row r="8" spans="1:71" x14ac:dyDescent="0.25">
      <c r="A8" t="s">
        <v>62</v>
      </c>
      <c r="C8">
        <f>(C5-0.574351)/(1+0.574351)</f>
        <v>5.4196063197667101E-2</v>
      </c>
      <c r="D8">
        <f t="shared" ref="D8:BO8" si="6">(D5-0.574351)/(1+0.574351)</f>
        <v>5.9780573793283755E-2</v>
      </c>
      <c r="E8">
        <f t="shared" si="6"/>
        <v>6.2492122009401747E-2</v>
      </c>
      <c r="F8">
        <f t="shared" si="6"/>
        <v>6.524638537878466E-2</v>
      </c>
      <c r="G8">
        <f t="shared" si="6"/>
        <v>6.4137268813339074E-2</v>
      </c>
      <c r="H8">
        <f t="shared" si="6"/>
        <v>7.142470110949696E-2</v>
      </c>
      <c r="I8">
        <f t="shared" si="6"/>
        <v>5.9151491012269179E-2</v>
      </c>
      <c r="J8">
        <f t="shared" si="6"/>
        <v>4.484704788585956E-2</v>
      </c>
      <c r="K8">
        <f t="shared" si="6"/>
        <v>3.5563200291831978E-2</v>
      </c>
      <c r="L8">
        <f t="shared" si="6"/>
        <v>1.8043109907938327E-2</v>
      </c>
      <c r="M8">
        <f t="shared" si="6"/>
        <v>2.4179003563475089E-7</v>
      </c>
      <c r="N8">
        <f t="shared" si="6"/>
        <v>1.2048417445167646E-2</v>
      </c>
      <c r="O8">
        <f t="shared" si="6"/>
        <v>1.674221004329381E-2</v>
      </c>
      <c r="P8">
        <f t="shared" si="6"/>
        <v>2.1709197259004647E-2</v>
      </c>
      <c r="Q8">
        <f t="shared" si="6"/>
        <v>1.3300828689882409E-2</v>
      </c>
      <c r="R8">
        <f t="shared" si="6"/>
        <v>3.3138518862804243E-2</v>
      </c>
      <c r="S8">
        <f t="shared" si="6"/>
        <v>3.6937715831960025E-2</v>
      </c>
      <c r="T8">
        <f t="shared" si="6"/>
        <v>4.047944087345625E-2</v>
      </c>
      <c r="U8">
        <f t="shared" si="6"/>
        <v>4.4909593047269269E-2</v>
      </c>
      <c r="V8">
        <f t="shared" si="6"/>
        <v>3.6533414572499742E-2</v>
      </c>
      <c r="W8">
        <f t="shared" si="6"/>
        <v>2.6767332347290666E-2</v>
      </c>
      <c r="X8">
        <f t="shared" si="6"/>
        <v>4.3532749081003172E-2</v>
      </c>
      <c r="Y8">
        <f t="shared" si="6"/>
        <v>4.3181042630444005E-2</v>
      </c>
      <c r="Z8">
        <f t="shared" si="6"/>
        <v>5.2569794987123289E-2</v>
      </c>
      <c r="AA8">
        <f t="shared" si="6"/>
        <v>6.8384885388961786E-2</v>
      </c>
      <c r="AB8">
        <f t="shared" si="6"/>
        <v>6.3665540490526987E-2</v>
      </c>
      <c r="AC8">
        <f t="shared" si="6"/>
        <v>4.9039636233077291E-2</v>
      </c>
      <c r="AD8">
        <f t="shared" si="6"/>
        <v>4.8083874025084065E-2</v>
      </c>
      <c r="AE8">
        <f t="shared" si="6"/>
        <v>5.3014130293065148E-2</v>
      </c>
      <c r="AF8">
        <f t="shared" si="6"/>
        <v>5.2065405376484707E-2</v>
      </c>
      <c r="AG8">
        <f t="shared" si="6"/>
        <v>3.9380402330538938E-2</v>
      </c>
      <c r="AH8">
        <f t="shared" si="6"/>
        <v>3.6633126236947894E-2</v>
      </c>
      <c r="AI8">
        <f t="shared" si="6"/>
        <v>2.9716952577707709E-2</v>
      </c>
      <c r="AJ8">
        <f t="shared" si="6"/>
        <v>3.6858440529168264E-2</v>
      </c>
      <c r="AK8">
        <f t="shared" si="6"/>
        <v>5.0969344277195114E-2</v>
      </c>
      <c r="AL8">
        <f t="shared" si="6"/>
        <v>6.1792201839883751E-2</v>
      </c>
      <c r="AM8">
        <f t="shared" si="6"/>
        <v>7.3310478363805581E-2</v>
      </c>
      <c r="AN8">
        <f t="shared" si="6"/>
        <v>7.671296946133202E-2</v>
      </c>
      <c r="AO8">
        <f t="shared" si="6"/>
        <v>6.5721477969765657E-2</v>
      </c>
      <c r="AP8">
        <f t="shared" si="6"/>
        <v>6.0463798692768148E-2</v>
      </c>
      <c r="AQ8">
        <f t="shared" si="6"/>
        <v>5.0639554522742915E-2</v>
      </c>
      <c r="AR8">
        <f t="shared" si="6"/>
        <v>5.3641275693120626E-2</v>
      </c>
      <c r="AS8">
        <f t="shared" si="6"/>
        <v>6.413773237116889E-2</v>
      </c>
      <c r="AT8">
        <f t="shared" si="6"/>
        <v>7.0643322870215269E-2</v>
      </c>
      <c r="AU8">
        <f t="shared" si="6"/>
        <v>7.8278477035199953E-2</v>
      </c>
      <c r="AV8">
        <f t="shared" si="6"/>
        <v>9.6192089759028723E-2</v>
      </c>
      <c r="AW8">
        <f t="shared" si="6"/>
        <v>0.1090348432211922</v>
      </c>
      <c r="AX8">
        <f t="shared" si="6"/>
        <v>8.5265523251277314E-2</v>
      </c>
      <c r="AY8">
        <f t="shared" si="6"/>
        <v>6.9161284081724769E-2</v>
      </c>
      <c r="AZ8">
        <f t="shared" si="6"/>
        <v>8.9104243911709222E-2</v>
      </c>
      <c r="BA8">
        <f t="shared" si="6"/>
        <v>0.11874051967626292</v>
      </c>
      <c r="BB8">
        <f t="shared" si="6"/>
        <v>0.12474397380099554</v>
      </c>
      <c r="BC8">
        <f t="shared" si="6"/>
        <v>0.1354668046262491</v>
      </c>
      <c r="BD8">
        <f t="shared" si="6"/>
        <v>0.13369094045790225</v>
      </c>
      <c r="BE8">
        <f t="shared" si="6"/>
        <v>0.13661106575688414</v>
      </c>
      <c r="BF8">
        <f t="shared" si="6"/>
        <v>0.12334725914791116</v>
      </c>
      <c r="BG8">
        <f t="shared" si="6"/>
        <v>0.11441544066582025</v>
      </c>
      <c r="BH8">
        <f t="shared" si="6"/>
        <v>0.11028426314169308</v>
      </c>
      <c r="BI8">
        <f t="shared" si="6"/>
        <v>0.11190787254774415</v>
      </c>
      <c r="BJ8">
        <f t="shared" si="6"/>
        <v>0.1099029302291991</v>
      </c>
      <c r="BK8">
        <f t="shared" si="6"/>
        <v>0.11823996896927721</v>
      </c>
      <c r="BL8">
        <f t="shared" si="6"/>
        <v>0.14275215568900737</v>
      </c>
      <c r="BM8">
        <f t="shared" si="6"/>
        <v>0.14882725773958982</v>
      </c>
      <c r="BN8">
        <f t="shared" si="6"/>
        <v>0.1484988120387109</v>
      </c>
      <c r="BO8">
        <f t="shared" si="6"/>
        <v>0.14555892955669056</v>
      </c>
      <c r="BP8">
        <f t="shared" ref="BP8:BR8" si="7">(BP5-0.574351)/(1+0.574351)</f>
        <v>0.13799484936171924</v>
      </c>
      <c r="BR8">
        <f>(BR5-0.574351)/(1+0.574351)</f>
        <v>0.14377474527170817</v>
      </c>
      <c r="BS8">
        <f>(BS5-0.574351)/(1+0.574351)</f>
        <v>0.15220050724383913</v>
      </c>
    </row>
    <row r="9" spans="1:71" x14ac:dyDescent="0.25">
      <c r="A9" t="s">
        <v>96</v>
      </c>
      <c r="C9">
        <v>11.893639854130829</v>
      </c>
      <c r="D9">
        <v>12.020521686131277</v>
      </c>
      <c r="E9">
        <v>12.1667666824486</v>
      </c>
      <c r="F9">
        <v>12.3064020585413</v>
      </c>
      <c r="G9">
        <v>12.493930628400042</v>
      </c>
      <c r="H9">
        <v>12.722742771800206</v>
      </c>
      <c r="I9">
        <v>13.079131206680538</v>
      </c>
      <c r="J9">
        <v>13.458526675618385</v>
      </c>
      <c r="K9">
        <v>14.031741700290079</v>
      </c>
      <c r="L9">
        <v>14.719697771234426</v>
      </c>
      <c r="M9">
        <v>15.496373083240771</v>
      </c>
      <c r="N9">
        <v>16.282117219041098</v>
      </c>
      <c r="O9">
        <v>16.985808924784727</v>
      </c>
      <c r="P9">
        <v>17.91669509184635</v>
      </c>
      <c r="Q9">
        <v>19.528821498177859</v>
      </c>
      <c r="R9">
        <v>21.337994654296029</v>
      </c>
      <c r="S9">
        <v>22.512113211601395</v>
      </c>
      <c r="T9">
        <v>23.910844474982504</v>
      </c>
      <c r="U9">
        <v>25.592776314193074</v>
      </c>
      <c r="V9">
        <v>27.715984047040237</v>
      </c>
      <c r="W9">
        <v>30.219592172542953</v>
      </c>
      <c r="X9">
        <v>33.079155717015119</v>
      </c>
      <c r="Y9">
        <v>35.122598651032888</v>
      </c>
      <c r="Z9">
        <v>36.498649684817522</v>
      </c>
      <c r="AA9">
        <v>37.815320348030411</v>
      </c>
      <c r="AB9">
        <v>39.011024339987756</v>
      </c>
      <c r="AC9">
        <v>39.796752135565022</v>
      </c>
      <c r="AD9">
        <v>40.780719517211772</v>
      </c>
      <c r="AE9">
        <v>42.21927190417113</v>
      </c>
      <c r="AF9">
        <v>43.87458552002964</v>
      </c>
      <c r="AG9">
        <v>45.516753426442648</v>
      </c>
      <c r="AH9">
        <v>47.055822695507707</v>
      </c>
      <c r="AI9">
        <v>48.128378596432029</v>
      </c>
      <c r="AJ9">
        <v>49.26872191268847</v>
      </c>
      <c r="AK9">
        <v>50.320942406024315</v>
      </c>
      <c r="AL9">
        <v>51.376030608505822</v>
      </c>
      <c r="AM9">
        <v>52.316402275049256</v>
      </c>
      <c r="AN9">
        <v>53.218938155115282</v>
      </c>
      <c r="AO9">
        <v>53.817684778306067</v>
      </c>
      <c r="AP9">
        <v>54.59762813492285</v>
      </c>
      <c r="AQ9">
        <v>55.807605311716301</v>
      </c>
      <c r="AR9">
        <v>57.040001274537396</v>
      </c>
      <c r="AS9">
        <v>57.902854922921122</v>
      </c>
      <c r="AT9">
        <v>59.045690123193026</v>
      </c>
      <c r="AU9">
        <v>60.63069175925785</v>
      </c>
      <c r="AV9">
        <v>62.531933902163736</v>
      </c>
      <c r="AW9">
        <v>64.461403780392303</v>
      </c>
      <c r="AX9">
        <v>66.203516661104189</v>
      </c>
      <c r="AY9">
        <v>67.473266373822625</v>
      </c>
      <c r="AZ9">
        <v>67.905734887234075</v>
      </c>
      <c r="BA9">
        <v>68.721839157465411</v>
      </c>
      <c r="BB9">
        <v>70.149664187990993</v>
      </c>
      <c r="BC9">
        <v>71.461857630087579</v>
      </c>
      <c r="BD9">
        <v>72.874984629977689</v>
      </c>
      <c r="BE9">
        <v>74.315285420803633</v>
      </c>
      <c r="BF9">
        <v>75.179634199596649</v>
      </c>
      <c r="BG9">
        <v>76.007527940760141</v>
      </c>
      <c r="BH9">
        <v>77.531907349301278</v>
      </c>
      <c r="BI9">
        <v>79.308073254853966</v>
      </c>
      <c r="BJ9">
        <v>80.617031332786198</v>
      </c>
      <c r="BK9">
        <v>81.701115261073866</v>
      </c>
      <c r="BL9">
        <v>85.42911264010209</v>
      </c>
      <c r="BM9">
        <v>91.505265432625791</v>
      </c>
      <c r="BN9">
        <v>94.891155731721312</v>
      </c>
      <c r="BO9">
        <v>97.246705096147906</v>
      </c>
      <c r="BP9">
        <v>100</v>
      </c>
      <c r="BR9">
        <v>103.27593693817717</v>
      </c>
      <c r="BS9">
        <v>105.4007296726604</v>
      </c>
    </row>
    <row r="10" spans="1:71" x14ac:dyDescent="0.25">
      <c r="A10" t="s">
        <v>63</v>
      </c>
      <c r="C10">
        <f>C7*100*C3/C9</f>
        <v>137.35640446312911</v>
      </c>
      <c r="D10">
        <f t="shared" ref="D10:BO10" si="8">D7*100*D3/D9</f>
        <v>154.45031908499664</v>
      </c>
      <c r="E10">
        <f t="shared" si="8"/>
        <v>170.67689257354414</v>
      </c>
      <c r="F10">
        <f t="shared" si="8"/>
        <v>185.81284401348353</v>
      </c>
      <c r="G10">
        <f t="shared" si="8"/>
        <v>193.03273741878155</v>
      </c>
      <c r="H10">
        <f t="shared" si="8"/>
        <v>227.59387319821431</v>
      </c>
      <c r="I10">
        <f t="shared" si="8"/>
        <v>203.16497393487822</v>
      </c>
      <c r="J10">
        <f t="shared" si="8"/>
        <v>160.53311481631746</v>
      </c>
      <c r="K10">
        <f t="shared" si="8"/>
        <v>134.51391047337563</v>
      </c>
      <c r="L10">
        <f t="shared" si="8"/>
        <v>71.638013806979316</v>
      </c>
      <c r="M10">
        <f t="shared" si="8"/>
        <v>-3.3686057471829222E-12</v>
      </c>
      <c r="N10">
        <f t="shared" si="8"/>
        <v>49.205650058651145</v>
      </c>
      <c r="O10">
        <f t="shared" si="8"/>
        <v>72.083512208786445</v>
      </c>
      <c r="P10">
        <f t="shared" si="8"/>
        <v>98.471157306181283</v>
      </c>
      <c r="Q10">
        <f t="shared" si="8"/>
        <v>60.461509461252767</v>
      </c>
      <c r="R10">
        <f t="shared" si="8"/>
        <v>147.11310999979031</v>
      </c>
      <c r="S10">
        <f t="shared" si="8"/>
        <v>172.01693621004756</v>
      </c>
      <c r="T10">
        <f t="shared" si="8"/>
        <v>197.37554907385922</v>
      </c>
      <c r="U10">
        <f t="shared" si="8"/>
        <v>231.0788517378131</v>
      </c>
      <c r="V10">
        <f t="shared" si="8"/>
        <v>194.72704298265387</v>
      </c>
      <c r="W10">
        <f t="shared" si="8"/>
        <v>143.69963956603081</v>
      </c>
      <c r="X10">
        <f t="shared" si="8"/>
        <v>235.91859629437363</v>
      </c>
      <c r="Y10">
        <f t="shared" si="8"/>
        <v>232.75268916524456</v>
      </c>
      <c r="Z10">
        <f t="shared" si="8"/>
        <v>289.88665993920552</v>
      </c>
      <c r="AA10">
        <f t="shared" si="8"/>
        <v>400.75294378992413</v>
      </c>
      <c r="AB10">
        <f t="shared" si="8"/>
        <v>389.64202917729222</v>
      </c>
      <c r="AC10">
        <f t="shared" si="8"/>
        <v>313.4642439389113</v>
      </c>
      <c r="AD10">
        <f t="shared" si="8"/>
        <v>321.1524762285319</v>
      </c>
      <c r="AE10">
        <f t="shared" si="8"/>
        <v>370.2815617556526</v>
      </c>
      <c r="AF10">
        <f t="shared" si="8"/>
        <v>372.72307400291055</v>
      </c>
      <c r="AG10">
        <f t="shared" si="8"/>
        <v>289.20174067371863</v>
      </c>
      <c r="AH10">
        <f t="shared" si="8"/>
        <v>268.83623139845815</v>
      </c>
      <c r="AI10">
        <f t="shared" si="8"/>
        <v>226.67767402662841</v>
      </c>
      <c r="AJ10">
        <f t="shared" si="8"/>
        <v>285.82184227390979</v>
      </c>
      <c r="AK10">
        <f t="shared" si="8"/>
        <v>406.185958338072</v>
      </c>
      <c r="AL10">
        <f t="shared" si="8"/>
        <v>505.41225010866231</v>
      </c>
      <c r="AM10">
        <f t="shared" si="8"/>
        <v>619.51773290541621</v>
      </c>
      <c r="AN10">
        <f t="shared" si="8"/>
        <v>679.38949446628226</v>
      </c>
      <c r="AO10">
        <f t="shared" si="8"/>
        <v>619.8357750174506</v>
      </c>
      <c r="AP10">
        <f t="shared" si="8"/>
        <v>599.11696424459956</v>
      </c>
      <c r="AQ10">
        <f t="shared" si="8"/>
        <v>531.24357428429971</v>
      </c>
      <c r="AR10">
        <f t="shared" si="8"/>
        <v>568.60449541611126</v>
      </c>
      <c r="AS10">
        <f t="shared" si="8"/>
        <v>680.48477487129617</v>
      </c>
      <c r="AT10">
        <f t="shared" si="8"/>
        <v>761.1937172269885</v>
      </c>
      <c r="AU10">
        <f t="shared" si="8"/>
        <v>868.79707960502321</v>
      </c>
      <c r="AV10">
        <f t="shared" si="8"/>
        <v>1088.7539458621479</v>
      </c>
      <c r="AW10">
        <f t="shared" si="8"/>
        <v>1267.1238256482106</v>
      </c>
      <c r="AX10">
        <f t="shared" si="8"/>
        <v>1016.0927086857946</v>
      </c>
      <c r="AY10">
        <f t="shared" si="8"/>
        <v>827.05068928677497</v>
      </c>
      <c r="AZ10">
        <f t="shared" si="8"/>
        <v>1019.1887874460684</v>
      </c>
      <c r="BA10">
        <f t="shared" si="8"/>
        <v>1370.6890375958362</v>
      </c>
      <c r="BB10">
        <f t="shared" si="8"/>
        <v>1464.2140836792028</v>
      </c>
      <c r="BC10">
        <f t="shared" si="8"/>
        <v>1625.5885196085537</v>
      </c>
      <c r="BD10">
        <f t="shared" si="8"/>
        <v>1622.3836795542975</v>
      </c>
      <c r="BE10">
        <f t="shared" si="8"/>
        <v>1702.1650205326114</v>
      </c>
      <c r="BF10">
        <f t="shared" si="8"/>
        <v>1593.0403298110766</v>
      </c>
      <c r="BG10">
        <f t="shared" si="8"/>
        <v>1501.8659045478137</v>
      </c>
      <c r="BH10">
        <f t="shared" si="8"/>
        <v>1484.306394161978</v>
      </c>
      <c r="BI10">
        <f t="shared" si="8"/>
        <v>1547.5947402640272</v>
      </c>
      <c r="BJ10">
        <f t="shared" si="8"/>
        <v>1562.0974289120416</v>
      </c>
      <c r="BK10">
        <f t="shared" si="8"/>
        <v>1679.6094742261139</v>
      </c>
      <c r="BL10">
        <f t="shared" si="8"/>
        <v>2100.3705052173395</v>
      </c>
      <c r="BM10">
        <f t="shared" si="8"/>
        <v>2189.5360803693816</v>
      </c>
      <c r="BN10">
        <f t="shared" si="8"/>
        <v>2226.6493255227883</v>
      </c>
      <c r="BO10">
        <f t="shared" si="8"/>
        <v>2252.5490945811935</v>
      </c>
      <c r="BP10">
        <f t="shared" ref="BP10:BR10" si="9">BP7*100*BP3/BP9</f>
        <v>2171.3252520726605</v>
      </c>
      <c r="BR10">
        <f>BR7*100*BR3/BR9</f>
        <v>2269.7951139244597</v>
      </c>
      <c r="BS10">
        <f>BS7*100*BS3/BS9</f>
        <v>2445.1338188794962</v>
      </c>
    </row>
    <row r="11" spans="1:71" x14ac:dyDescent="0.25">
      <c r="A11" t="s">
        <v>97</v>
      </c>
      <c r="C11">
        <v>3.6539999999999999</v>
      </c>
      <c r="D11">
        <v>3.62</v>
      </c>
      <c r="E11">
        <v>3.4609999999999999</v>
      </c>
      <c r="F11">
        <v>3.319</v>
      </c>
      <c r="G11">
        <v>3.19</v>
      </c>
      <c r="H11">
        <v>2.9129999999999998</v>
      </c>
      <c r="I11">
        <v>2.7210000000000001</v>
      </c>
      <c r="J11">
        <v>2.5579999999999998</v>
      </c>
      <c r="K11">
        <v>2.464</v>
      </c>
      <c r="L11">
        <v>2.456</v>
      </c>
      <c r="M11">
        <v>2.48</v>
      </c>
      <c r="N11">
        <v>2.266</v>
      </c>
      <c r="O11">
        <v>2.0099999999999998</v>
      </c>
      <c r="P11">
        <v>1.879</v>
      </c>
      <c r="Q11">
        <v>1.835</v>
      </c>
      <c r="R11">
        <v>1.774</v>
      </c>
      <c r="S11">
        <v>1.738</v>
      </c>
      <c r="T11">
        <v>1.79</v>
      </c>
      <c r="U11">
        <v>1.76</v>
      </c>
      <c r="V11">
        <v>1.8080000000000001</v>
      </c>
      <c r="W11">
        <v>1.8394999999999999</v>
      </c>
      <c r="X11">
        <v>1.8120000000000001</v>
      </c>
      <c r="Y11">
        <v>1.8274999999999999</v>
      </c>
      <c r="Z11">
        <v>1.7989999999999999</v>
      </c>
      <c r="AA11">
        <v>1.8065</v>
      </c>
      <c r="AB11">
        <v>1.8440000000000001</v>
      </c>
      <c r="AC11">
        <v>1.8374999999999999</v>
      </c>
      <c r="AD11">
        <v>1.8720000000000001</v>
      </c>
      <c r="AE11">
        <v>1.9339999999999999</v>
      </c>
      <c r="AF11">
        <v>2.0139999999999998</v>
      </c>
      <c r="AG11">
        <v>2.081</v>
      </c>
      <c r="AH11">
        <v>2.0625</v>
      </c>
      <c r="AI11">
        <v>2.0459999999999998</v>
      </c>
      <c r="AJ11">
        <v>2.0194999999999999</v>
      </c>
      <c r="AK11">
        <v>2.0015000000000001</v>
      </c>
      <c r="AL11">
        <v>1.978</v>
      </c>
      <c r="AM11">
        <v>1.976</v>
      </c>
      <c r="AN11">
        <v>1.9710000000000001</v>
      </c>
      <c r="AO11">
        <v>1.9990000000000001</v>
      </c>
      <c r="AP11">
        <v>2.0074999999999998</v>
      </c>
      <c r="AQ11">
        <v>2.056</v>
      </c>
      <c r="AR11">
        <v>2.0305</v>
      </c>
      <c r="AS11">
        <v>2.0205000000000002</v>
      </c>
      <c r="AT11">
        <v>2.0474999999999999</v>
      </c>
      <c r="AU11">
        <v>2.0514999999999999</v>
      </c>
      <c r="AV11">
        <v>2.0569999999999999</v>
      </c>
      <c r="AW11">
        <v>2.1080000000000001</v>
      </c>
      <c r="AX11">
        <v>2.12</v>
      </c>
      <c r="AY11">
        <v>2.0720000000000001</v>
      </c>
      <c r="AZ11">
        <v>2.0019999999999998</v>
      </c>
      <c r="BA11">
        <v>1.931</v>
      </c>
      <c r="BB11">
        <v>1.8945000000000001</v>
      </c>
      <c r="BC11">
        <v>1.8805000000000001</v>
      </c>
      <c r="BD11">
        <v>1.8574999999999999</v>
      </c>
      <c r="BE11">
        <v>1.8625</v>
      </c>
      <c r="BF11">
        <v>1.8434999999999999</v>
      </c>
      <c r="BG11">
        <v>1.8205</v>
      </c>
      <c r="BH11">
        <v>1.7655000000000001</v>
      </c>
      <c r="BI11">
        <v>1.7295</v>
      </c>
      <c r="BJ11">
        <v>1.706</v>
      </c>
      <c r="BK11">
        <v>1.6415</v>
      </c>
      <c r="BL11">
        <v>1.6639999999999999</v>
      </c>
      <c r="BM11">
        <v>1.6565000000000001</v>
      </c>
      <c r="BN11">
        <v>1.6165</v>
      </c>
      <c r="BO11">
        <v>1.6265000000000001</v>
      </c>
    </row>
    <row r="12" spans="1:71" x14ac:dyDescent="0.25">
      <c r="A12" t="s">
        <v>13</v>
      </c>
      <c r="C12">
        <f>2.1/C11-1</f>
        <v>-0.42528735632183901</v>
      </c>
      <c r="D12">
        <f t="shared" ref="D12:BO12" si="10">2.1/D11-1</f>
        <v>-0.41988950276243098</v>
      </c>
      <c r="E12">
        <f t="shared" si="10"/>
        <v>-0.3932389482808436</v>
      </c>
      <c r="F12">
        <f t="shared" si="10"/>
        <v>-0.3672793009942753</v>
      </c>
      <c r="G12">
        <f t="shared" si="10"/>
        <v>-0.34169278996865204</v>
      </c>
      <c r="H12">
        <f t="shared" si="10"/>
        <v>-0.2790937178166838</v>
      </c>
      <c r="I12">
        <f t="shared" si="10"/>
        <v>-0.22822491730981254</v>
      </c>
      <c r="J12">
        <f t="shared" si="10"/>
        <v>-0.17904612978889745</v>
      </c>
      <c r="K12">
        <f t="shared" si="10"/>
        <v>-0.14772727272727271</v>
      </c>
      <c r="L12">
        <f t="shared" si="10"/>
        <v>-0.14495114006514653</v>
      </c>
      <c r="M12">
        <f t="shared" si="10"/>
        <v>-0.15322580645161288</v>
      </c>
      <c r="N12">
        <f t="shared" si="10"/>
        <v>-7.3256840247131527E-2</v>
      </c>
      <c r="O12">
        <f t="shared" si="10"/>
        <v>4.4776119402985204E-2</v>
      </c>
      <c r="P12">
        <f t="shared" si="10"/>
        <v>0.11761575306013849</v>
      </c>
      <c r="Q12">
        <f t="shared" si="10"/>
        <v>0.14441416893732972</v>
      </c>
      <c r="R12">
        <f t="shared" si="10"/>
        <v>0.18376550169109351</v>
      </c>
      <c r="S12">
        <f t="shared" si="10"/>
        <v>0.20828538550057552</v>
      </c>
      <c r="T12">
        <f t="shared" si="10"/>
        <v>0.17318435754189943</v>
      </c>
      <c r="U12">
        <f t="shared" si="10"/>
        <v>0.19318181818181812</v>
      </c>
      <c r="V12">
        <f t="shared" si="10"/>
        <v>0.16150442477876115</v>
      </c>
      <c r="W12">
        <f t="shared" si="10"/>
        <v>0.1416145691764068</v>
      </c>
      <c r="X12">
        <f t="shared" si="10"/>
        <v>0.1589403973509933</v>
      </c>
      <c r="Y12">
        <f t="shared" si="10"/>
        <v>0.14911080711354319</v>
      </c>
      <c r="Z12">
        <f t="shared" si="10"/>
        <v>0.16731517509727634</v>
      </c>
      <c r="AA12">
        <f t="shared" si="10"/>
        <v>0.16246886244118475</v>
      </c>
      <c r="AB12">
        <f t="shared" si="10"/>
        <v>0.13882863340563989</v>
      </c>
      <c r="AC12">
        <f t="shared" si="10"/>
        <v>0.14285714285714302</v>
      </c>
      <c r="AD12">
        <f t="shared" si="10"/>
        <v>0.12179487179487181</v>
      </c>
      <c r="AE12">
        <f t="shared" si="10"/>
        <v>8.5832471561530621E-2</v>
      </c>
      <c r="AF12">
        <f t="shared" si="10"/>
        <v>4.2701092353525372E-2</v>
      </c>
      <c r="AG12">
        <f t="shared" si="10"/>
        <v>9.1302258529553093E-3</v>
      </c>
      <c r="AH12">
        <f t="shared" si="10"/>
        <v>1.8181818181818299E-2</v>
      </c>
      <c r="AI12">
        <f t="shared" si="10"/>
        <v>2.6392961876833043E-2</v>
      </c>
      <c r="AJ12">
        <f t="shared" si="10"/>
        <v>3.9861351819757473E-2</v>
      </c>
      <c r="AK12">
        <f t="shared" si="10"/>
        <v>4.9213090182363306E-2</v>
      </c>
      <c r="AL12">
        <f t="shared" si="10"/>
        <v>6.1678463094034353E-2</v>
      </c>
      <c r="AM12">
        <f t="shared" si="10"/>
        <v>6.2753036437247056E-2</v>
      </c>
      <c r="AN12">
        <f t="shared" si="10"/>
        <v>6.5449010654490047E-2</v>
      </c>
      <c r="AO12">
        <f t="shared" si="10"/>
        <v>5.0525262631315737E-2</v>
      </c>
      <c r="AP12">
        <f t="shared" si="10"/>
        <v>4.6077210460772289E-2</v>
      </c>
      <c r="AQ12">
        <f t="shared" si="10"/>
        <v>2.1400778210116655E-2</v>
      </c>
      <c r="AR12">
        <f t="shared" si="10"/>
        <v>3.4228022654518631E-2</v>
      </c>
      <c r="AS12">
        <f t="shared" si="10"/>
        <v>3.9346696362286604E-2</v>
      </c>
      <c r="AT12">
        <f t="shared" si="10"/>
        <v>2.5641025641025772E-2</v>
      </c>
      <c r="AU12">
        <f t="shared" si="10"/>
        <v>2.3641238118450092E-2</v>
      </c>
      <c r="AV12">
        <f t="shared" si="10"/>
        <v>2.0904229460379176E-2</v>
      </c>
      <c r="AW12">
        <f t="shared" si="10"/>
        <v>-3.7950664136622292E-3</v>
      </c>
      <c r="AX12">
        <f t="shared" si="10"/>
        <v>-9.4339622641509413E-3</v>
      </c>
      <c r="AY12">
        <f t="shared" si="10"/>
        <v>1.3513513513513598E-2</v>
      </c>
      <c r="AZ12">
        <f t="shared" si="10"/>
        <v>4.8951048951049181E-2</v>
      </c>
      <c r="BA12">
        <f t="shared" si="10"/>
        <v>8.7519419989642744E-2</v>
      </c>
      <c r="BB12">
        <f t="shared" si="10"/>
        <v>0.10847189231987331</v>
      </c>
      <c r="BC12">
        <f t="shared" si="10"/>
        <v>0.1167242754586546</v>
      </c>
      <c r="BD12">
        <f t="shared" si="10"/>
        <v>0.13055181695827733</v>
      </c>
      <c r="BE12">
        <f t="shared" si="10"/>
        <v>0.12751677852348986</v>
      </c>
      <c r="BF12">
        <f t="shared" si="10"/>
        <v>0.13913751017087073</v>
      </c>
      <c r="BG12">
        <f t="shared" si="10"/>
        <v>0.15352925020598751</v>
      </c>
      <c r="BH12">
        <f t="shared" si="10"/>
        <v>0.18946474086661014</v>
      </c>
      <c r="BI12">
        <f t="shared" si="10"/>
        <v>0.21422376409366861</v>
      </c>
      <c r="BJ12">
        <f t="shared" si="10"/>
        <v>0.23094958968347012</v>
      </c>
      <c r="BK12">
        <f t="shared" si="10"/>
        <v>0.27931769722814503</v>
      </c>
      <c r="BL12">
        <f t="shared" si="10"/>
        <v>0.26201923076923084</v>
      </c>
      <c r="BM12">
        <f t="shared" si="10"/>
        <v>0.2677331723513432</v>
      </c>
      <c r="BN12">
        <f t="shared" si="10"/>
        <v>0.29910300030931025</v>
      </c>
      <c r="BO12">
        <f t="shared" si="10"/>
        <v>0.29111589302182606</v>
      </c>
      <c r="BP12">
        <f>AVERAGE(T12:BO12)</f>
        <v>0.11209109606312723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DCB52-4187-4127-B3CC-CC32F4041D79}">
  <dimension ref="A1:BP3"/>
  <sheetViews>
    <sheetView workbookViewId="0">
      <selection activeCell="G5" sqref="G5"/>
    </sheetView>
  </sheetViews>
  <sheetFormatPr defaultRowHeight="15" x14ac:dyDescent="0.25"/>
  <sheetData>
    <row r="1" spans="1:68" x14ac:dyDescent="0.25"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  <c r="M1" t="s">
        <v>75</v>
      </c>
      <c r="N1" t="s">
        <v>76</v>
      </c>
      <c r="O1" t="s">
        <v>77</v>
      </c>
      <c r="P1" t="s">
        <v>78</v>
      </c>
      <c r="Q1" t="s">
        <v>79</v>
      </c>
      <c r="R1" t="s">
        <v>80</v>
      </c>
      <c r="S1" t="s">
        <v>81</v>
      </c>
      <c r="T1" t="s">
        <v>82</v>
      </c>
      <c r="U1" t="s">
        <v>83</v>
      </c>
      <c r="V1" t="s">
        <v>84</v>
      </c>
      <c r="W1" t="s">
        <v>85</v>
      </c>
      <c r="X1" t="s">
        <v>86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93</v>
      </c>
      <c r="AF1" t="s">
        <v>94</v>
      </c>
      <c r="AG1" t="s">
        <v>95</v>
      </c>
      <c r="AH1" t="s">
        <v>24</v>
      </c>
      <c r="AI1" t="s">
        <v>25</v>
      </c>
      <c r="AJ1" t="s">
        <v>26</v>
      </c>
      <c r="AK1" t="s">
        <v>27</v>
      </c>
      <c r="AL1" t="s">
        <v>28</v>
      </c>
      <c r="AM1" t="s">
        <v>29</v>
      </c>
      <c r="AN1" t="s">
        <v>30</v>
      </c>
      <c r="AO1" t="s">
        <v>31</v>
      </c>
      <c r="AP1" t="s">
        <v>32</v>
      </c>
      <c r="AQ1" t="s">
        <v>33</v>
      </c>
      <c r="AR1" t="s">
        <v>34</v>
      </c>
      <c r="AS1" t="s">
        <v>35</v>
      </c>
      <c r="AT1" t="s">
        <v>36</v>
      </c>
      <c r="AU1" t="s">
        <v>37</v>
      </c>
      <c r="AV1" t="s">
        <v>38</v>
      </c>
      <c r="AW1" t="s">
        <v>39</v>
      </c>
      <c r="AX1" t="s">
        <v>40</v>
      </c>
      <c r="AY1" t="s">
        <v>41</v>
      </c>
      <c r="AZ1" t="s">
        <v>42</v>
      </c>
      <c r="BA1" t="s">
        <v>43</v>
      </c>
      <c r="BB1" t="s">
        <v>44</v>
      </c>
      <c r="BC1" t="s">
        <v>45</v>
      </c>
      <c r="BD1" t="s">
        <v>46</v>
      </c>
      <c r="BE1" t="s">
        <v>47</v>
      </c>
      <c r="BF1" t="s">
        <v>48</v>
      </c>
      <c r="BG1" t="s">
        <v>49</v>
      </c>
      <c r="BH1" t="s">
        <v>50</v>
      </c>
      <c r="BI1" t="s">
        <v>51</v>
      </c>
      <c r="BJ1" t="s">
        <v>52</v>
      </c>
      <c r="BK1" t="s">
        <v>53</v>
      </c>
      <c r="BL1" t="s">
        <v>54</v>
      </c>
      <c r="BM1" t="s">
        <v>55</v>
      </c>
      <c r="BN1" t="s">
        <v>56</v>
      </c>
      <c r="BO1" t="s">
        <v>57</v>
      </c>
      <c r="BP1">
        <v>2025</v>
      </c>
    </row>
    <row r="2" spans="1:68" x14ac:dyDescent="0.25">
      <c r="A2" t="s">
        <v>102</v>
      </c>
      <c r="C2">
        <v>316.91000000000003</v>
      </c>
      <c r="D2">
        <v>317.64</v>
      </c>
      <c r="E2">
        <v>318.45</v>
      </c>
      <c r="F2">
        <v>318.99</v>
      </c>
      <c r="G2">
        <v>319.62</v>
      </c>
      <c r="H2">
        <v>320.04000000000002</v>
      </c>
      <c r="I2">
        <v>321.37</v>
      </c>
      <c r="J2">
        <v>322.18</v>
      </c>
      <c r="K2">
        <v>323.05</v>
      </c>
      <c r="L2">
        <v>324.62</v>
      </c>
      <c r="M2">
        <v>325.68</v>
      </c>
      <c r="N2">
        <v>326.32</v>
      </c>
      <c r="O2">
        <v>327.45999999999998</v>
      </c>
      <c r="P2">
        <v>329.68</v>
      </c>
      <c r="Q2">
        <v>330.19</v>
      </c>
      <c r="R2">
        <v>331.13</v>
      </c>
      <c r="S2">
        <v>332.03</v>
      </c>
      <c r="T2">
        <v>333.84</v>
      </c>
      <c r="U2">
        <v>335.41</v>
      </c>
      <c r="V2">
        <v>336.84</v>
      </c>
      <c r="W2">
        <v>338.76</v>
      </c>
      <c r="X2">
        <v>340.12</v>
      </c>
      <c r="Y2">
        <v>341.48</v>
      </c>
      <c r="Z2">
        <v>343.15</v>
      </c>
      <c r="AA2">
        <v>344.87</v>
      </c>
      <c r="AB2">
        <v>346.35</v>
      </c>
      <c r="AC2">
        <v>347.61</v>
      </c>
      <c r="AD2">
        <v>349.31</v>
      </c>
      <c r="AE2">
        <v>351.69</v>
      </c>
      <c r="AF2">
        <v>353.2</v>
      </c>
      <c r="AG2">
        <v>354.45</v>
      </c>
      <c r="AH2">
        <v>355.7</v>
      </c>
      <c r="AI2">
        <v>356.54</v>
      </c>
      <c r="AJ2">
        <v>357.21</v>
      </c>
      <c r="AK2">
        <v>358.96</v>
      </c>
      <c r="AL2">
        <v>360.97</v>
      </c>
      <c r="AM2">
        <v>362.74</v>
      </c>
      <c r="AN2">
        <v>363.88</v>
      </c>
      <c r="AO2">
        <v>366.84</v>
      </c>
      <c r="AP2">
        <v>368.54</v>
      </c>
      <c r="AQ2">
        <v>369.71</v>
      </c>
      <c r="AR2">
        <v>371.32</v>
      </c>
      <c r="AS2">
        <v>373.45</v>
      </c>
      <c r="AT2">
        <v>375.98</v>
      </c>
      <c r="AU2">
        <v>377.7</v>
      </c>
      <c r="AV2">
        <v>379.98</v>
      </c>
      <c r="AW2">
        <v>382.09</v>
      </c>
      <c r="AX2">
        <v>384.02</v>
      </c>
      <c r="AY2">
        <v>385.83</v>
      </c>
      <c r="AZ2">
        <v>387.64</v>
      </c>
      <c r="BA2">
        <v>390.1</v>
      </c>
      <c r="BB2">
        <v>391.85</v>
      </c>
      <c r="BC2">
        <v>394.06</v>
      </c>
      <c r="BD2">
        <v>396.74</v>
      </c>
      <c r="BE2">
        <v>398.81</v>
      </c>
      <c r="BF2">
        <v>401.01</v>
      </c>
      <c r="BG2">
        <v>404.41</v>
      </c>
      <c r="BH2">
        <v>406.76</v>
      </c>
      <c r="BI2">
        <v>408.72</v>
      </c>
      <c r="BJ2">
        <v>411.65</v>
      </c>
      <c r="BK2">
        <v>414.21</v>
      </c>
      <c r="BL2">
        <v>416.41</v>
      </c>
      <c r="BM2">
        <v>418.53</v>
      </c>
      <c r="BN2">
        <v>421.08</v>
      </c>
      <c r="BO2">
        <v>424.61</v>
      </c>
      <c r="BP2">
        <v>427.35</v>
      </c>
    </row>
    <row r="3" spans="1:68" x14ac:dyDescent="0.25">
      <c r="A3" t="s">
        <v>103</v>
      </c>
      <c r="C3">
        <f>1-316.91/C2</f>
        <v>0</v>
      </c>
      <c r="D3">
        <f t="shared" ref="D3:BO3" si="0">1-316.91/D2</f>
        <v>2.2981992192417922E-3</v>
      </c>
      <c r="E3">
        <f t="shared" si="0"/>
        <v>4.8359240069083542E-3</v>
      </c>
      <c r="F3">
        <f t="shared" si="0"/>
        <v>6.5205805824632979E-3</v>
      </c>
      <c r="G3">
        <f t="shared" si="0"/>
        <v>8.4788185970839924E-3</v>
      </c>
      <c r="H3">
        <f t="shared" si="0"/>
        <v>9.7800274965629264E-3</v>
      </c>
      <c r="I3">
        <f t="shared" si="0"/>
        <v>1.3878084450944295E-2</v>
      </c>
      <c r="J3">
        <f t="shared" si="0"/>
        <v>1.6357315786206361E-2</v>
      </c>
      <c r="K3">
        <f t="shared" si="0"/>
        <v>1.9006345766909072E-2</v>
      </c>
      <c r="L3">
        <f t="shared" si="0"/>
        <v>2.3750847144353382E-2</v>
      </c>
      <c r="M3">
        <f t="shared" si="0"/>
        <v>2.6928273151559767E-2</v>
      </c>
      <c r="N3">
        <f t="shared" si="0"/>
        <v>2.8836724687423265E-2</v>
      </c>
      <c r="O3">
        <f t="shared" si="0"/>
        <v>3.2217675441275184E-2</v>
      </c>
      <c r="P3">
        <f t="shared" si="0"/>
        <v>3.8734530453773286E-2</v>
      </c>
      <c r="Q3">
        <f t="shared" si="0"/>
        <v>4.0219267694357685E-2</v>
      </c>
      <c r="R3">
        <f t="shared" si="0"/>
        <v>4.294385890737773E-2</v>
      </c>
      <c r="S3">
        <f t="shared" si="0"/>
        <v>4.5538053790319943E-2</v>
      </c>
      <c r="T3">
        <f t="shared" si="0"/>
        <v>5.071291636712183E-2</v>
      </c>
      <c r="U3">
        <f t="shared" si="0"/>
        <v>5.5156375778897426E-2</v>
      </c>
      <c r="V3">
        <f t="shared" si="0"/>
        <v>5.9167557297232998E-2</v>
      </c>
      <c r="W3">
        <f t="shared" si="0"/>
        <v>6.4499940961152302E-2</v>
      </c>
      <c r="X3">
        <f t="shared" si="0"/>
        <v>6.8240620957309095E-2</v>
      </c>
      <c r="Y3">
        <f t="shared" si="0"/>
        <v>7.1951505212603961E-2</v>
      </c>
      <c r="Z3">
        <f t="shared" si="0"/>
        <v>7.6468016902229263E-2</v>
      </c>
      <c r="AA3">
        <f t="shared" si="0"/>
        <v>8.1074027894568856E-2</v>
      </c>
      <c r="AB3">
        <f t="shared" si="0"/>
        <v>8.5000721813194735E-2</v>
      </c>
      <c r="AC3">
        <f t="shared" si="0"/>
        <v>8.8317367164350791E-2</v>
      </c>
      <c r="AD3">
        <f t="shared" si="0"/>
        <v>9.2754287022988158E-2</v>
      </c>
      <c r="AE3">
        <f t="shared" si="0"/>
        <v>9.8893912252267513E-2</v>
      </c>
      <c r="AF3">
        <f t="shared" si="0"/>
        <v>0.10274631936579837</v>
      </c>
      <c r="AG3">
        <f t="shared" si="0"/>
        <v>0.10591056566511492</v>
      </c>
      <c r="AH3">
        <f t="shared" si="0"/>
        <v>0.10905257239246546</v>
      </c>
      <c r="AI3">
        <f t="shared" si="0"/>
        <v>0.1111516239412127</v>
      </c>
      <c r="AJ3">
        <f t="shared" si="0"/>
        <v>0.1128187900674672</v>
      </c>
      <c r="AK3">
        <f t="shared" si="0"/>
        <v>0.11714397147314448</v>
      </c>
      <c r="AL3">
        <f t="shared" si="0"/>
        <v>0.122060004986564</v>
      </c>
      <c r="AM3">
        <f t="shared" si="0"/>
        <v>0.12634393780669351</v>
      </c>
      <c r="AN3">
        <f t="shared" si="0"/>
        <v>0.12908101571946784</v>
      </c>
      <c r="AO3">
        <f t="shared" si="0"/>
        <v>0.13610838512703072</v>
      </c>
      <c r="AP3">
        <f t="shared" si="0"/>
        <v>0.14009334129266837</v>
      </c>
      <c r="AQ3">
        <f t="shared" si="0"/>
        <v>0.14281463850044618</v>
      </c>
      <c r="AR3">
        <f t="shared" si="0"/>
        <v>0.14653129376279217</v>
      </c>
      <c r="AS3">
        <f t="shared" si="0"/>
        <v>0.15139911634756986</v>
      </c>
      <c r="AT3">
        <f t="shared" si="0"/>
        <v>0.15710942071386769</v>
      </c>
      <c r="AU3">
        <f t="shared" si="0"/>
        <v>0.16094784220280633</v>
      </c>
      <c r="AV3">
        <f t="shared" si="0"/>
        <v>0.16598242012737507</v>
      </c>
      <c r="AW3">
        <f t="shared" si="0"/>
        <v>0.17058808134209202</v>
      </c>
      <c r="AX3">
        <f t="shared" si="0"/>
        <v>0.17475652309775525</v>
      </c>
      <c r="AY3">
        <f t="shared" si="0"/>
        <v>0.17862789311354732</v>
      </c>
      <c r="AZ3">
        <f t="shared" si="0"/>
        <v>0.18246311010215654</v>
      </c>
      <c r="BA3">
        <f t="shared" si="0"/>
        <v>0.18761855934375804</v>
      </c>
      <c r="BB3">
        <f t="shared" si="0"/>
        <v>0.19124665050401934</v>
      </c>
      <c r="BC3">
        <f t="shared" si="0"/>
        <v>0.19578236816728412</v>
      </c>
      <c r="BD3">
        <f t="shared" si="0"/>
        <v>0.20121490144679133</v>
      </c>
      <c r="BE3">
        <f t="shared" si="0"/>
        <v>0.20536094882274758</v>
      </c>
      <c r="BF3">
        <f t="shared" si="0"/>
        <v>0.20972045584898125</v>
      </c>
      <c r="BG3">
        <f t="shared" si="0"/>
        <v>0.21636458049998764</v>
      </c>
      <c r="BH3">
        <f t="shared" si="0"/>
        <v>0.22089192644311129</v>
      </c>
      <c r="BI3">
        <f t="shared" si="0"/>
        <v>0.22462810726169502</v>
      </c>
      <c r="BJ3">
        <f t="shared" si="0"/>
        <v>0.23014696951293567</v>
      </c>
      <c r="BK3">
        <f t="shared" si="0"/>
        <v>0.23490499987928815</v>
      </c>
      <c r="BL3">
        <f t="shared" si="0"/>
        <v>0.23894719146994547</v>
      </c>
      <c r="BM3">
        <f t="shared" si="0"/>
        <v>0.24280218861252467</v>
      </c>
      <c r="BN3">
        <f t="shared" si="0"/>
        <v>0.24738766980146276</v>
      </c>
      <c r="BO3">
        <f t="shared" si="0"/>
        <v>0.25364452085443112</v>
      </c>
      <c r="BP3">
        <f t="shared" ref="BP3" si="1">1-316.91/BP2</f>
        <v>0.25842985842985844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14</vt:i4>
      </vt:variant>
    </vt:vector>
  </HeadingPairs>
  <TitlesOfParts>
    <vt:vector size="14" baseType="lpstr">
      <vt:lpstr>IT</vt:lpstr>
      <vt:lpstr>DE</vt:lpstr>
      <vt:lpstr>ES</vt:lpstr>
      <vt:lpstr>FR</vt:lpstr>
      <vt:lpstr>JA</vt:lpstr>
      <vt:lpstr>KR</vt:lpstr>
      <vt:lpstr>UK</vt:lpstr>
      <vt:lpstr>US</vt:lpstr>
      <vt:lpstr>S3_CO2</vt:lpstr>
      <vt:lpstr>C_su_L</vt:lpstr>
      <vt:lpstr>L_su_C</vt:lpstr>
      <vt:lpstr>S1A</vt:lpstr>
      <vt:lpstr>S1B</vt:lpstr>
      <vt:lpstr>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tutti</dc:creator>
  <cp:lastModifiedBy>alessandro falconi</cp:lastModifiedBy>
  <dcterms:created xsi:type="dcterms:W3CDTF">2026-02-25T10:22:23Z</dcterms:created>
  <dcterms:modified xsi:type="dcterms:W3CDTF">2026-06-17T14:02:37Z</dcterms:modified>
</cp:coreProperties>
</file>